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765" windowWidth="20520" windowHeight="4545" activeTab="2"/>
  </bookViews>
  <sheets>
    <sheet name="Problem #1" sheetId="1" r:id="rId1"/>
    <sheet name="Problem#2" sheetId="2" r:id="rId2"/>
    <sheet name="Problem #3" sheetId="3" r:id="rId3"/>
  </sheets>
  <calcPr calcId="145621"/>
</workbook>
</file>

<file path=xl/calcChain.xml><?xml version="1.0" encoding="utf-8"?>
<calcChain xmlns="http://schemas.openxmlformats.org/spreadsheetml/2006/main">
  <c r="C40" i="1" l="1"/>
  <c r="B10" i="3" l="1"/>
  <c r="B9" i="3"/>
  <c r="B7" i="3"/>
  <c r="B8" i="3" s="1"/>
  <c r="C6" i="2"/>
  <c r="E10" i="2"/>
  <c r="C10" i="2"/>
  <c r="D10" i="2" s="1"/>
  <c r="F10" i="2" s="1"/>
  <c r="C4" i="2"/>
  <c r="C35" i="1"/>
  <c r="G10" i="2" l="1"/>
  <c r="D23" i="1" l="1"/>
  <c r="F23" i="1" s="1"/>
  <c r="E24" i="1" s="1"/>
  <c r="E25" i="1" s="1"/>
  <c r="E26" i="1" s="1"/>
  <c r="E27" i="1" s="1"/>
  <c r="E28" i="1" s="1"/>
  <c r="C9" i="1"/>
  <c r="D9" i="1" s="1"/>
  <c r="F9" i="1" s="1"/>
  <c r="C10" i="1" l="1"/>
  <c r="D10" i="1" s="1"/>
  <c r="F10" i="1" s="1"/>
  <c r="C11" i="1" s="1"/>
  <c r="D11" i="1" s="1"/>
  <c r="E11" i="1"/>
  <c r="E12" i="1" s="1"/>
  <c r="E13" i="1" s="1"/>
  <c r="E14" i="1" s="1"/>
  <c r="D24" i="1" l="1"/>
  <c r="F24" i="1" s="1"/>
  <c r="D25" i="1" s="1"/>
  <c r="F25" i="1" s="1"/>
  <c r="D26" i="1" s="1"/>
  <c r="F26" i="1" s="1"/>
  <c r="D27" i="1" s="1"/>
  <c r="F27" i="1" s="1"/>
  <c r="D28" i="1" s="1"/>
  <c r="F28" i="1" s="1"/>
  <c r="F11" i="1"/>
  <c r="C12" i="1" s="1"/>
  <c r="D12" i="1" s="1"/>
  <c r="F12" i="1" s="1"/>
  <c r="C13" i="1" s="1"/>
  <c r="D13" i="1" s="1"/>
  <c r="F13" i="1" s="1"/>
  <c r="C14" i="1" s="1"/>
  <c r="D14" i="1" s="1"/>
  <c r="F14" i="1" s="1"/>
  <c r="C29" i="1" l="1"/>
  <c r="C15" i="1"/>
</calcChain>
</file>

<file path=xl/sharedStrings.xml><?xml version="1.0" encoding="utf-8"?>
<sst xmlns="http://schemas.openxmlformats.org/spreadsheetml/2006/main" count="72" uniqueCount="54">
  <si>
    <t>n</t>
  </si>
  <si>
    <t>Final
 Payment</t>
  </si>
  <si>
    <t>Method # 1</t>
  </si>
  <si>
    <t>Total</t>
  </si>
  <si>
    <t>EOY</t>
  </si>
  <si>
    <t>Interest
 Payment Incrued</t>
  </si>
  <si>
    <t>Remaining Cost</t>
  </si>
  <si>
    <t>Amount Owed</t>
  </si>
  <si>
    <t>1a</t>
  </si>
  <si>
    <t>1b</t>
  </si>
  <si>
    <t>2a</t>
  </si>
  <si>
    <t>2b</t>
  </si>
  <si>
    <t>3a</t>
  </si>
  <si>
    <t>3b</t>
  </si>
  <si>
    <t>r</t>
  </si>
  <si>
    <t>P</t>
  </si>
  <si>
    <t>Closing Cost</t>
  </si>
  <si>
    <t xml:space="preserve">You give a guessed (random)
number to the final price starting from the end of the first year, and manually change the guess number until the remaining amount column gets a 0.00 at the eng of the last period. 
</t>
  </si>
  <si>
    <t>b)</t>
  </si>
  <si>
    <t>c)</t>
  </si>
  <si>
    <t>M</t>
  </si>
  <si>
    <t>Ieff</t>
  </si>
  <si>
    <t>d)</t>
  </si>
  <si>
    <t>Present time
value of the 5 payments</t>
  </si>
  <si>
    <t>(a) The loan will be figured on a total of $265,130 borrowed.</t>
  </si>
  <si>
    <t>Why</t>
  </si>
  <si>
    <t>(b) There can (unfortunately) be multiple methods of computing
 the APR (annual percentage rate) on such a loan, yielding
 (usually slightly) dif- ferent answers.</t>
  </si>
  <si>
    <t>(c) The effective interest rate will exceed 7.5 percent.</t>
  </si>
  <si>
    <t>(d) The APR will be less than 7.5 percent.</t>
  </si>
  <si>
    <t>True or False</t>
  </si>
  <si>
    <t>Down-Payement</t>
  </si>
  <si>
    <t>Points</t>
  </si>
  <si>
    <t>interest rate</t>
  </si>
  <si>
    <t>C</t>
  </si>
  <si>
    <t xml:space="preserve">Additive and subtractive methods allow us to compute the APR as well as online financing calculators
</t>
  </si>
  <si>
    <r>
      <t>A</t>
    </r>
    <r>
      <rPr>
        <vertAlign val="subscript"/>
        <sz val="11"/>
        <color theme="1"/>
        <rFont val="Calibri"/>
        <family val="2"/>
        <scheme val="minor"/>
      </rPr>
      <t>add</t>
    </r>
  </si>
  <si>
    <r>
      <t>A</t>
    </r>
    <r>
      <rPr>
        <vertAlign val="subscript"/>
        <sz val="11"/>
        <color theme="1"/>
        <rFont val="Calibri"/>
        <family val="2"/>
        <scheme val="minor"/>
      </rPr>
      <t>sub</t>
    </r>
  </si>
  <si>
    <r>
      <t>APR</t>
    </r>
    <r>
      <rPr>
        <vertAlign val="subscript"/>
        <sz val="11"/>
        <color theme="1"/>
        <rFont val="Calibri"/>
        <family val="2"/>
        <scheme val="minor"/>
      </rPr>
      <t>add</t>
    </r>
  </si>
  <si>
    <r>
      <t>APR</t>
    </r>
    <r>
      <rPr>
        <vertAlign val="subscript"/>
        <sz val="11"/>
        <color theme="1"/>
        <rFont val="Calibri"/>
        <family val="2"/>
        <scheme val="minor"/>
      </rPr>
      <t>sub</t>
    </r>
  </si>
  <si>
    <t>The APR is more than 7.5% for both 
Additive and Subtracfive
Calculated in part b)</t>
  </si>
  <si>
    <t>i</t>
  </si>
  <si>
    <t>(a) What is the amount of the monthly payment?</t>
  </si>
  <si>
    <t>(b) If, immediately after the one hundred twentieth
 payment (10 years), the professional couple decides
 to sell the house, what will be the unpaid balance
 on the loan?</t>
  </si>
  <si>
    <t>(c) Determine the effective annual interest rate
 for the loan.</t>
  </si>
  <si>
    <t>(d) Determine the APR.</t>
  </si>
  <si>
    <t>because there 
is no closing
 cost or points</t>
  </si>
  <si>
    <t>reason</t>
  </si>
  <si>
    <t>use the PMT function to calculate
the final payment excluding the first 
6months</t>
  </si>
  <si>
    <t>The Effective Interest is higher than 
the interest rate that is not compounded 
semi-annually (which makes sense)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</si>
  <si>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A midcareer professional couple
 is interested in purchasing a new home
 costing $750,000. They can afford a 20 
percent, or $150,000, down payment, leaving
 $600,000 to be borrowed, a loan in the ‘‘jumbo’’
 category. They prefer to have a conventional loan, 
and one lender has offered a 30-year loan at 6.9932
 percent with no points and no other closing costs.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</si>
  <si>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A house is to be purchased for $270,000
 with a 5 percent down payment, thereby financing
 $256,500 with a home loan and mortgage.
 There are 2 points assessed, and there are 
additional closing charges of $3,500, with both points
 and additional charges being included in the loan.
 A conventional 30-year loan is used at 7.5 percent,
 resulting in monthly payments of $1,853.83. 
Which of the following statements is false?</t>
    </r>
  </si>
  <si>
    <t>a)</t>
  </si>
  <si>
    <t>PV is more than the
 start loan which makes 
sense</t>
  </si>
  <si>
    <r>
      <t xml:space="preserve">Create a table that shows </t>
    </r>
    <r>
      <rPr>
        <sz val="11"/>
        <color theme="5" tint="-0.249977111117893"/>
        <rFont val="Times New Roman"/>
        <family val="1"/>
      </rPr>
      <t>the amount of interest</t>
    </r>
    <r>
      <rPr>
        <sz val="11"/>
        <color theme="1"/>
        <rFont val="Times New Roman"/>
        <family val="1"/>
      </rPr>
      <t xml:space="preserve"> accrued each period, </t>
    </r>
    <r>
      <rPr>
        <sz val="11"/>
        <color theme="5" tint="-0.249977111117893"/>
        <rFont val="Times New Roman"/>
        <family val="1"/>
      </rPr>
      <t xml:space="preserve">the amount of each payment </t>
    </r>
    <r>
      <rPr>
        <sz val="11"/>
        <color theme="1"/>
        <rFont val="Times New Roman"/>
        <family val="1"/>
      </rPr>
      <t xml:space="preserve">(starting at the end of the FIRST year), and </t>
    </r>
    <r>
      <rPr>
        <sz val="11"/>
        <color theme="5" tint="-0.249977111117893"/>
        <rFont val="Times New Roman"/>
        <family val="1"/>
      </rPr>
      <t>the remaining balance</t>
    </r>
    <r>
      <rPr>
        <sz val="11"/>
        <color theme="1"/>
        <rFont val="Times New Roman"/>
        <family val="1"/>
      </rPr>
      <t>. Do this manually in Excel and copy your results to the exam page. Manually adjust the payment so that the balance is close to zero at the end of the three-year period. Draw the corresponding cash flow diagram.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</si>
</sst>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#,##0.0000"/>
    <numFmt numFmtId="166" formatCode="0.0000%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5" tint="-0.249977111117893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6" fontId="0" fillId="0" borderId="0" xfId="0" applyNumberFormat="1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justify" vertical="center"/>
    </xf>
    <xf numFmtId="0" fontId="0" fillId="0" borderId="0" xfId="0" applyNumberFormat="1"/>
    <xf numFmtId="10" fontId="0" fillId="0" borderId="0" xfId="0" applyNumberFormat="1"/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16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164" fontId="0" fillId="2" borderId="2" xfId="0" applyNumberFormat="1" applyFill="1" applyBorder="1"/>
    <xf numFmtId="164" fontId="0" fillId="2" borderId="4" xfId="0" applyNumberFormat="1" applyFill="1" applyBorder="1"/>
    <xf numFmtId="0" fontId="0" fillId="2" borderId="5" xfId="0" applyFill="1" applyBorder="1"/>
    <xf numFmtId="164" fontId="0" fillId="0" borderId="0" xfId="0" applyNumberFormat="1" applyAlignment="1">
      <alignment horizontal="left" vertical="top" wrapText="1"/>
    </xf>
    <xf numFmtId="9" fontId="0" fillId="0" borderId="0" xfId="0" applyNumberFormat="1"/>
    <xf numFmtId="9" fontId="0" fillId="0" borderId="1" xfId="0" applyNumberFormat="1" applyBorder="1"/>
    <xf numFmtId="165" fontId="0" fillId="3" borderId="1" xfId="0" applyNumberFormat="1" applyFill="1" applyBorder="1"/>
    <xf numFmtId="0" fontId="6" fillId="0" borderId="0" xfId="0" applyFont="1" applyAlignment="1">
      <alignment horizontal="left" vertical="top" wrapText="1" indent="2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 wrapText="1" indent="2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0" borderId="1" xfId="0" applyNumberFormat="1" applyBorder="1" applyAlignment="1">
      <alignment wrapText="1"/>
    </xf>
    <xf numFmtId="4" fontId="0" fillId="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B1" sqref="B1"/>
    </sheetView>
  </sheetViews>
  <sheetFormatPr defaultRowHeight="15" x14ac:dyDescent="0.25"/>
  <cols>
    <col min="1" max="1" width="44.140625" customWidth="1"/>
    <col min="2" max="2" width="29.140625" style="5" customWidth="1"/>
    <col min="3" max="3" width="29.5703125" style="4" customWidth="1"/>
    <col min="4" max="4" width="23.5703125" style="5" customWidth="1"/>
    <col min="5" max="5" width="15.85546875" style="5" customWidth="1"/>
    <col min="6" max="6" width="17.42578125" customWidth="1"/>
  </cols>
  <sheetData>
    <row r="1" spans="1:13" ht="87" customHeight="1" x14ac:dyDescent="0.25">
      <c r="A1" s="2" t="s">
        <v>53</v>
      </c>
      <c r="B1" s="6"/>
    </row>
    <row r="2" spans="1:13" ht="33.75" customHeight="1" x14ac:dyDescent="0.25">
      <c r="A2" s="2"/>
      <c r="B2" s="6" t="s">
        <v>14</v>
      </c>
      <c r="C2" s="8">
        <v>0.05</v>
      </c>
    </row>
    <row r="3" spans="1:13" ht="33.75" customHeight="1" x14ac:dyDescent="0.25">
      <c r="A3" s="2"/>
      <c r="B3" s="6" t="s">
        <v>16</v>
      </c>
      <c r="C3" s="1">
        <v>1000</v>
      </c>
    </row>
    <row r="4" spans="1:13" ht="33.75" customHeight="1" x14ac:dyDescent="0.25">
      <c r="A4" s="2"/>
      <c r="B4" s="6" t="s">
        <v>15</v>
      </c>
      <c r="C4" s="1">
        <v>10000</v>
      </c>
    </row>
    <row r="5" spans="1:13" ht="33.75" customHeight="1" x14ac:dyDescent="0.25">
      <c r="A5" s="2"/>
      <c r="B5" s="6" t="s">
        <v>0</v>
      </c>
      <c r="C5" s="7">
        <v>5</v>
      </c>
    </row>
    <row r="6" spans="1:13" ht="21.75" customHeight="1" x14ac:dyDescent="0.25">
      <c r="A6" t="s">
        <v>51</v>
      </c>
      <c r="B6" s="10" t="s">
        <v>4</v>
      </c>
      <c r="C6" s="11" t="s">
        <v>5</v>
      </c>
      <c r="D6" s="10" t="s">
        <v>7</v>
      </c>
      <c r="E6" s="11" t="s">
        <v>1</v>
      </c>
      <c r="F6" s="10" t="s">
        <v>6</v>
      </c>
      <c r="M6" s="4"/>
    </row>
    <row r="7" spans="1:13" x14ac:dyDescent="0.25">
      <c r="B7" s="52" t="s">
        <v>2</v>
      </c>
      <c r="C7" s="52"/>
      <c r="D7" s="52"/>
      <c r="E7" s="52"/>
      <c r="F7" s="52"/>
    </row>
    <row r="8" spans="1:13" x14ac:dyDescent="0.25">
      <c r="B8" s="12">
        <v>0</v>
      </c>
      <c r="C8" s="13"/>
      <c r="D8" s="13"/>
      <c r="E8" s="13"/>
      <c r="F8" s="14">
        <v>11000</v>
      </c>
    </row>
    <row r="9" spans="1:13" x14ac:dyDescent="0.25">
      <c r="B9" s="15" t="s">
        <v>8</v>
      </c>
      <c r="C9" s="16">
        <f>F8*C2</f>
        <v>550</v>
      </c>
      <c r="D9" s="14">
        <f>F8+C9</f>
        <v>11550</v>
      </c>
      <c r="E9" s="16">
        <v>0</v>
      </c>
      <c r="F9" s="17">
        <f t="shared" ref="F9:F14" si="0">D9-E9</f>
        <v>11550</v>
      </c>
    </row>
    <row r="10" spans="1:13" x14ac:dyDescent="0.25">
      <c r="B10" s="15" t="s">
        <v>9</v>
      </c>
      <c r="C10" s="16">
        <f>F9*C2</f>
        <v>577.5</v>
      </c>
      <c r="D10" s="14">
        <f>F9+C10</f>
        <v>12127.5</v>
      </c>
      <c r="E10" s="16">
        <v>2667.76</v>
      </c>
      <c r="F10" s="17">
        <f t="shared" si="0"/>
        <v>9459.74</v>
      </c>
    </row>
    <row r="11" spans="1:13" x14ac:dyDescent="0.25">
      <c r="B11" s="12" t="s">
        <v>10</v>
      </c>
      <c r="C11" s="16">
        <f>F10*C2</f>
        <v>472.98700000000002</v>
      </c>
      <c r="D11" s="14">
        <f>C11+F10</f>
        <v>9932.726999999999</v>
      </c>
      <c r="E11" s="16">
        <f t="shared" ref="E11:E14" si="1">E10</f>
        <v>2667.76</v>
      </c>
      <c r="F11" s="17">
        <f t="shared" si="0"/>
        <v>7264.9669999999987</v>
      </c>
    </row>
    <row r="12" spans="1:13" x14ac:dyDescent="0.25">
      <c r="B12" s="12" t="s">
        <v>11</v>
      </c>
      <c r="C12" s="16">
        <f>F11*C2</f>
        <v>363.24834999999996</v>
      </c>
      <c r="D12" s="14">
        <f>C12+F11</f>
        <v>7628.2153499999986</v>
      </c>
      <c r="E12" s="16">
        <f t="shared" si="1"/>
        <v>2667.76</v>
      </c>
      <c r="F12" s="17">
        <f t="shared" si="0"/>
        <v>4960.4553499999984</v>
      </c>
    </row>
    <row r="13" spans="1:13" x14ac:dyDescent="0.25">
      <c r="B13" s="12" t="s">
        <v>12</v>
      </c>
      <c r="C13" s="16">
        <f>C2*F12</f>
        <v>248.02276749999993</v>
      </c>
      <c r="D13" s="14">
        <f>C13+F12</f>
        <v>5208.478117499998</v>
      </c>
      <c r="E13" s="16">
        <f t="shared" si="1"/>
        <v>2667.76</v>
      </c>
      <c r="F13" s="17">
        <f t="shared" si="0"/>
        <v>2540.7181174999978</v>
      </c>
    </row>
    <row r="14" spans="1:13" x14ac:dyDescent="0.25">
      <c r="B14" s="18" t="s">
        <v>13</v>
      </c>
      <c r="C14" s="16">
        <f>F13*C2</f>
        <v>127.0359058749999</v>
      </c>
      <c r="D14" s="22">
        <f>C14+F13</f>
        <v>2667.7540233749978</v>
      </c>
      <c r="E14" s="23">
        <f t="shared" si="1"/>
        <v>2667.76</v>
      </c>
      <c r="F14" s="24">
        <f t="shared" si="0"/>
        <v>-5.9766250024040346E-3</v>
      </c>
    </row>
    <row r="15" spans="1:13" x14ac:dyDescent="0.25">
      <c r="B15" s="20" t="s">
        <v>3</v>
      </c>
      <c r="C15" s="21">
        <f>SUM(C9,C10,C11,C12,C13,C14,)</f>
        <v>2338.7940233750001</v>
      </c>
      <c r="D15" s="25"/>
      <c r="E15" s="26"/>
      <c r="F15" s="27"/>
    </row>
    <row r="17" spans="1:6" ht="135" x14ac:dyDescent="0.25">
      <c r="B17" s="28" t="s">
        <v>17</v>
      </c>
    </row>
    <row r="20" spans="1:6" ht="25.5" x14ac:dyDescent="0.25">
      <c r="A20" t="s">
        <v>18</v>
      </c>
      <c r="B20" s="10" t="s">
        <v>4</v>
      </c>
      <c r="C20" s="11" t="s">
        <v>5</v>
      </c>
      <c r="D20" s="10" t="s">
        <v>7</v>
      </c>
      <c r="E20" s="11" t="s">
        <v>1</v>
      </c>
      <c r="F20" s="10" t="s">
        <v>6</v>
      </c>
    </row>
    <row r="21" spans="1:6" ht="15" customHeight="1" x14ac:dyDescent="0.25">
      <c r="B21" s="52" t="s">
        <v>2</v>
      </c>
      <c r="C21" s="52"/>
      <c r="D21" s="52"/>
      <c r="E21" s="52"/>
      <c r="F21" s="52"/>
    </row>
    <row r="22" spans="1:6" ht="15" customHeight="1" x14ac:dyDescent="0.25">
      <c r="B22" s="12">
        <v>0</v>
      </c>
      <c r="C22" s="13"/>
      <c r="D22" s="13"/>
      <c r="E22" s="13"/>
      <c r="F22" s="14">
        <v>11000</v>
      </c>
    </row>
    <row r="23" spans="1:6" ht="15" customHeight="1" x14ac:dyDescent="0.25">
      <c r="B23" s="15" t="s">
        <v>8</v>
      </c>
      <c r="C23" s="16">
        <v>550</v>
      </c>
      <c r="D23" s="14">
        <f>F22+C23</f>
        <v>11550</v>
      </c>
      <c r="E23" s="16">
        <v>0</v>
      </c>
      <c r="F23" s="17">
        <f t="shared" ref="F23:F28" si="2">D23-E23</f>
        <v>11550</v>
      </c>
    </row>
    <row r="24" spans="1:6" x14ac:dyDescent="0.25">
      <c r="B24" s="15" t="s">
        <v>9</v>
      </c>
      <c r="C24" s="16">
        <v>577.5</v>
      </c>
      <c r="D24" s="14">
        <f>F23+C24</f>
        <v>12127.5</v>
      </c>
      <c r="E24" s="16">
        <f>PMT(C2,C5,-F23,,)</f>
        <v>2667.7589183814966</v>
      </c>
      <c r="F24" s="17">
        <f t="shared" si="2"/>
        <v>9459.7410816185038</v>
      </c>
    </row>
    <row r="25" spans="1:6" x14ac:dyDescent="0.25">
      <c r="B25" s="12" t="s">
        <v>10</v>
      </c>
      <c r="C25" s="16">
        <v>472.98700000000002</v>
      </c>
      <c r="D25" s="14">
        <f>C25+F24</f>
        <v>9932.728081618503</v>
      </c>
      <c r="E25" s="16">
        <f t="shared" ref="E25:E28" si="3">E24</f>
        <v>2667.7589183814966</v>
      </c>
      <c r="F25" s="17">
        <f t="shared" si="2"/>
        <v>7264.9691632370068</v>
      </c>
    </row>
    <row r="26" spans="1:6" x14ac:dyDescent="0.25">
      <c r="B26" s="12" t="s">
        <v>11</v>
      </c>
      <c r="C26" s="16">
        <v>363.24834999999996</v>
      </c>
      <c r="D26" s="14">
        <f>C26+F25</f>
        <v>7628.2175132370066</v>
      </c>
      <c r="E26" s="16">
        <f t="shared" si="3"/>
        <v>2667.7589183814966</v>
      </c>
      <c r="F26" s="17">
        <f t="shared" si="2"/>
        <v>4960.4585948555105</v>
      </c>
    </row>
    <row r="27" spans="1:6" x14ac:dyDescent="0.25">
      <c r="B27" s="12" t="s">
        <v>12</v>
      </c>
      <c r="C27" s="16">
        <v>248.02276749999993</v>
      </c>
      <c r="D27" s="14">
        <f>C27+F26</f>
        <v>5208.4813623555101</v>
      </c>
      <c r="E27" s="16">
        <f t="shared" si="3"/>
        <v>2667.7589183814966</v>
      </c>
      <c r="F27" s="17">
        <f t="shared" si="2"/>
        <v>2540.7224439740135</v>
      </c>
    </row>
    <row r="28" spans="1:6" x14ac:dyDescent="0.25">
      <c r="B28" s="18" t="s">
        <v>13</v>
      </c>
      <c r="C28" s="16">
        <v>127.0359058749999</v>
      </c>
      <c r="D28" s="22">
        <f>C28+F27</f>
        <v>2667.7583498490135</v>
      </c>
      <c r="E28" s="23">
        <f t="shared" si="3"/>
        <v>2667.7589183814966</v>
      </c>
      <c r="F28" s="24">
        <f t="shared" si="2"/>
        <v>-5.6853248315746896E-4</v>
      </c>
    </row>
    <row r="29" spans="1:6" x14ac:dyDescent="0.25">
      <c r="B29" s="20" t="s">
        <v>3</v>
      </c>
      <c r="C29" s="21">
        <f>SUM(C23,C24,C25,C26,C27,C28,)</f>
        <v>2338.7940233750001</v>
      </c>
      <c r="D29" s="25"/>
      <c r="E29" s="26"/>
      <c r="F29" s="27"/>
    </row>
    <row r="31" spans="1:6" ht="75" x14ac:dyDescent="0.25">
      <c r="B31" s="9" t="s">
        <v>47</v>
      </c>
    </row>
    <row r="33" spans="1:4" x14ac:dyDescent="0.25">
      <c r="A33" t="s">
        <v>19</v>
      </c>
      <c r="B33" s="20" t="s">
        <v>20</v>
      </c>
      <c r="C33" s="19">
        <v>2</v>
      </c>
    </row>
    <row r="34" spans="1:4" x14ac:dyDescent="0.25">
      <c r="B34" s="20" t="s">
        <v>14</v>
      </c>
      <c r="C34" s="30">
        <v>0.05</v>
      </c>
    </row>
    <row r="35" spans="1:4" x14ac:dyDescent="0.25">
      <c r="B35" s="20" t="s">
        <v>21</v>
      </c>
      <c r="C35" s="31">
        <f>EFFECT(C34,C33)</f>
        <v>5.062499999999992E-2</v>
      </c>
    </row>
    <row r="37" spans="1:4" ht="90" x14ac:dyDescent="0.25">
      <c r="B37" s="9" t="s">
        <v>48</v>
      </c>
    </row>
    <row r="40" spans="1:4" ht="45" x14ac:dyDescent="0.25">
      <c r="A40" t="s">
        <v>22</v>
      </c>
      <c r="B40" s="62" t="s">
        <v>23</v>
      </c>
      <c r="C40" s="63">
        <f>PV(5%,5,-E24,,)</f>
        <v>11550.000000000002</v>
      </c>
      <c r="D40" s="62" t="s">
        <v>52</v>
      </c>
    </row>
  </sheetData>
  <mergeCells count="2">
    <mergeCell ref="B21:F21"/>
    <mergeCell ref="B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" sqref="C1"/>
    </sheetView>
  </sheetViews>
  <sheetFormatPr defaultRowHeight="15" x14ac:dyDescent="0.25"/>
  <cols>
    <col min="1" max="1" width="54.140625" customWidth="1"/>
    <col min="2" max="2" width="16.140625" customWidth="1"/>
    <col min="3" max="3" width="26.42578125" customWidth="1"/>
    <col min="4" max="4" width="15.5703125" customWidth="1"/>
    <col min="5" max="5" width="12.85546875" customWidth="1"/>
    <col min="6" max="6" width="14.28515625" customWidth="1"/>
    <col min="7" max="7" width="22.5703125" customWidth="1"/>
    <col min="8" max="8" width="14.85546875" customWidth="1"/>
  </cols>
  <sheetData>
    <row r="1" spans="1:8" ht="135" x14ac:dyDescent="0.25">
      <c r="A1" s="32" t="s">
        <v>50</v>
      </c>
      <c r="D1" s="5"/>
      <c r="E1" s="29"/>
      <c r="F1" s="5"/>
    </row>
    <row r="3" spans="1:8" x14ac:dyDescent="0.25">
      <c r="A3" s="33"/>
      <c r="B3" s="34" t="s">
        <v>29</v>
      </c>
      <c r="C3" s="35" t="s">
        <v>25</v>
      </c>
      <c r="D3" s="34" t="s">
        <v>30</v>
      </c>
      <c r="E3" s="34" t="s">
        <v>31</v>
      </c>
      <c r="F3" s="34" t="s">
        <v>16</v>
      </c>
      <c r="G3" s="34" t="s">
        <v>0</v>
      </c>
      <c r="H3" s="34" t="s">
        <v>32</v>
      </c>
    </row>
    <row r="4" spans="1:8" ht="43.5" customHeight="1" x14ac:dyDescent="0.25">
      <c r="A4" s="36" t="s">
        <v>24</v>
      </c>
      <c r="B4" s="15" t="b">
        <v>1</v>
      </c>
      <c r="C4" s="18">
        <f>D4+D4*E4+F4</f>
        <v>265130</v>
      </c>
      <c r="D4" s="18">
        <v>256500</v>
      </c>
      <c r="E4" s="39">
        <v>0.02</v>
      </c>
      <c r="F4" s="18">
        <v>3500</v>
      </c>
      <c r="G4" s="15">
        <v>360</v>
      </c>
      <c r="H4" s="40">
        <v>7.4999999999999997E-2</v>
      </c>
    </row>
    <row r="5" spans="1:8" ht="75" x14ac:dyDescent="0.25">
      <c r="A5" s="37" t="s">
        <v>26</v>
      </c>
      <c r="B5" s="15" t="b">
        <v>1</v>
      </c>
      <c r="C5" s="38" t="s">
        <v>34</v>
      </c>
      <c r="D5" s="53"/>
      <c r="E5" s="54"/>
      <c r="F5" s="54"/>
      <c r="G5" s="54"/>
      <c r="H5" s="55"/>
    </row>
    <row r="6" spans="1:8" x14ac:dyDescent="0.25">
      <c r="A6" s="36" t="s">
        <v>27</v>
      </c>
      <c r="B6" s="15" t="b">
        <v>1</v>
      </c>
      <c r="C6" s="43">
        <f>100*((1+H4/12)^12-1)</f>
        <v>7.7632598856030688</v>
      </c>
      <c r="D6" s="56"/>
      <c r="E6" s="57"/>
      <c r="F6" s="57"/>
      <c r="G6" s="57"/>
      <c r="H6" s="58"/>
    </row>
    <row r="7" spans="1:8" ht="60" x14ac:dyDescent="0.25">
      <c r="A7" s="36" t="s">
        <v>28</v>
      </c>
      <c r="B7" s="15" t="b">
        <v>0</v>
      </c>
      <c r="C7" s="38" t="s">
        <v>39</v>
      </c>
      <c r="D7" s="59"/>
      <c r="E7" s="60"/>
      <c r="F7" s="60"/>
      <c r="G7" s="60"/>
      <c r="H7" s="61"/>
    </row>
    <row r="9" spans="1:8" ht="18" x14ac:dyDescent="0.25">
      <c r="C9" s="35" t="s">
        <v>33</v>
      </c>
      <c r="D9" s="35" t="s">
        <v>35</v>
      </c>
      <c r="E9" s="35" t="s">
        <v>36</v>
      </c>
      <c r="F9" s="35" t="s">
        <v>37</v>
      </c>
      <c r="G9" s="35" t="s">
        <v>38</v>
      </c>
    </row>
    <row r="10" spans="1:8" x14ac:dyDescent="0.25">
      <c r="C10" s="18">
        <f>D4*E4+F4</f>
        <v>8630</v>
      </c>
      <c r="D10" s="41">
        <f>PMT(H4/12,G4,-(D4+C10))</f>
        <v>1853.8274265259834</v>
      </c>
      <c r="E10" s="41">
        <f>PMT(H4/12,G4,-D4)</f>
        <v>1793.4852144378785</v>
      </c>
      <c r="F10" s="42">
        <f>RATE(G4,-D10,D4)*12</f>
        <v>7.8414165810662712E-2</v>
      </c>
      <c r="G10" s="42">
        <f>RATE(G4,-E10,(D4-C10))*12</f>
        <v>7.8532284972739119E-2</v>
      </c>
    </row>
  </sheetData>
  <mergeCells count="1">
    <mergeCell ref="D5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topLeftCell="A7" zoomScale="130" zoomScaleNormal="130" workbookViewId="0">
      <selection activeCell="D1" sqref="D1"/>
    </sheetView>
  </sheetViews>
  <sheetFormatPr defaultRowHeight="15" x14ac:dyDescent="0.25"/>
  <cols>
    <col min="1" max="1" width="42.140625" style="44" customWidth="1"/>
    <col min="2" max="2" width="15.42578125" customWidth="1"/>
  </cols>
  <sheetData>
    <row r="1" spans="1:3" ht="180" x14ac:dyDescent="0.25">
      <c r="A1" s="45" t="s">
        <v>49</v>
      </c>
      <c r="B1" s="3"/>
      <c r="C1" s="3"/>
    </row>
    <row r="2" spans="1:3" x14ac:dyDescent="0.25">
      <c r="A2" s="3"/>
      <c r="B2" s="3"/>
      <c r="C2" s="3"/>
    </row>
    <row r="3" spans="1:3" x14ac:dyDescent="0.25">
      <c r="A3" s="3" t="s">
        <v>15</v>
      </c>
      <c r="B3" s="3">
        <v>600000</v>
      </c>
      <c r="C3" s="3"/>
    </row>
    <row r="4" spans="1:3" x14ac:dyDescent="0.25">
      <c r="A4" s="3" t="s">
        <v>40</v>
      </c>
      <c r="B4" s="46">
        <v>6.9931999999999994E-2</v>
      </c>
      <c r="C4" s="3"/>
    </row>
    <row r="5" spans="1:3" x14ac:dyDescent="0.25">
      <c r="A5" s="3" t="s">
        <v>0</v>
      </c>
      <c r="B5" s="3">
        <v>360</v>
      </c>
      <c r="C5" s="3"/>
    </row>
    <row r="6" spans="1:3" x14ac:dyDescent="0.25">
      <c r="A6" s="51"/>
      <c r="B6" s="51"/>
      <c r="C6" s="15" t="s">
        <v>46</v>
      </c>
    </row>
    <row r="7" spans="1:3" x14ac:dyDescent="0.25">
      <c r="A7" s="47" t="s">
        <v>41</v>
      </c>
      <c r="B7" s="41">
        <f>PMT(B4/12,B5,-B3)</f>
        <v>3989.0752329039396</v>
      </c>
      <c r="C7" s="50"/>
    </row>
    <row r="8" spans="1:3" ht="105" x14ac:dyDescent="0.25">
      <c r="A8" s="48" t="s">
        <v>42</v>
      </c>
      <c r="B8" s="41">
        <f>PV(B4/12,B5-120,-B7)</f>
        <v>514791.90976230346</v>
      </c>
      <c r="C8" s="49"/>
    </row>
    <row r="9" spans="1:3" ht="30" x14ac:dyDescent="0.25">
      <c r="A9" s="48" t="s">
        <v>43</v>
      </c>
      <c r="B9" s="15">
        <f>100*((1+B4/12)^12-1)</f>
        <v>7.2217590251912211</v>
      </c>
      <c r="C9" s="49"/>
    </row>
    <row r="10" spans="1:3" ht="90" x14ac:dyDescent="0.25">
      <c r="A10" s="47" t="s">
        <v>44</v>
      </c>
      <c r="B10" s="40">
        <f>B4</f>
        <v>6.9931999999999994E-2</v>
      </c>
      <c r="C10" s="38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#1</vt:lpstr>
      <vt:lpstr>Problem#2</vt:lpstr>
      <vt:lpstr>Problem #3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Seema</cp:lastModifiedBy>
  <dcterms:created xsi:type="dcterms:W3CDTF">2013-02-27T15:34:00Z</dcterms:created>
  <dcterms:modified xsi:type="dcterms:W3CDTF">2013-03-02T02:23:29Z</dcterms:modified>
</cp:coreProperties>
</file>