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18195" windowHeight="11820" activeTab="3"/>
  </bookViews>
  <sheets>
    <sheet name="Problem # 1" sheetId="1" r:id="rId1"/>
    <sheet name="Problem # 2" sheetId="2" r:id="rId2"/>
    <sheet name="Problem # 3" sheetId="3" r:id="rId3"/>
    <sheet name="Problem # 4" sheetId="4" r:id="rId4"/>
  </sheets>
  <calcPr calcId="145621"/>
</workbook>
</file>

<file path=xl/calcChain.xml><?xml version="1.0" encoding="utf-8"?>
<calcChain xmlns="http://schemas.openxmlformats.org/spreadsheetml/2006/main">
  <c r="C27" i="2" l="1"/>
  <c r="E35" i="4"/>
  <c r="D36" i="4" s="1"/>
  <c r="E36" i="4" s="1"/>
  <c r="C26" i="4"/>
  <c r="E15" i="4"/>
  <c r="D15" i="4"/>
  <c r="E14" i="4"/>
  <c r="D14" i="4"/>
  <c r="E13" i="4"/>
  <c r="C15" i="4"/>
  <c r="C14" i="4"/>
  <c r="D18" i="3"/>
  <c r="C30" i="2"/>
  <c r="C29" i="2"/>
  <c r="C28" i="2"/>
  <c r="C26" i="2"/>
  <c r="C25" i="2"/>
  <c r="B31" i="2"/>
  <c r="C31" i="2" s="1"/>
  <c r="B28" i="2"/>
  <c r="D17" i="1"/>
  <c r="D15" i="1"/>
  <c r="C36" i="2" l="1"/>
  <c r="D37" i="4"/>
  <c r="E37" i="4" s="1"/>
  <c r="C32" i="2"/>
</calcChain>
</file>

<file path=xl/sharedStrings.xml><?xml version="1.0" encoding="utf-8"?>
<sst xmlns="http://schemas.openxmlformats.org/spreadsheetml/2006/main" count="133" uniqueCount="119">
  <si>
    <t>Problem 1</t>
  </si>
  <si>
    <t>Investment</t>
  </si>
  <si>
    <t>A</t>
  </si>
  <si>
    <t>B</t>
  </si>
  <si>
    <t>Investment A</t>
  </si>
  <si>
    <t>FW</t>
  </si>
  <si>
    <t>Investment B</t>
  </si>
  <si>
    <r>
      <t>FW</t>
    </r>
    <r>
      <rPr>
        <vertAlign val="subscript"/>
        <sz val="11"/>
        <color theme="1"/>
        <rFont val="Calibri"/>
        <family val="2"/>
        <scheme val="minor"/>
      </rPr>
      <t>B</t>
    </r>
  </si>
  <si>
    <t xml:space="preserve">Since the future worth for investment A is greater than the future worth of investment B, investment A is preferred. </t>
  </si>
  <si>
    <t>Purchase of a palletizer</t>
  </si>
  <si>
    <t>P</t>
  </si>
  <si>
    <t>SV</t>
  </si>
  <si>
    <t>n</t>
  </si>
  <si>
    <t>i</t>
  </si>
  <si>
    <t>Planning Horizon</t>
  </si>
  <si>
    <t>6 years</t>
  </si>
  <si>
    <t>EOY</t>
  </si>
  <si>
    <t>&lt;=NPV(10%,D15:D20)+E14</t>
  </si>
  <si>
    <t>The present worth of the investment is -$314,375.18</t>
  </si>
  <si>
    <t>See paper exam for cash flow diagram</t>
  </si>
  <si>
    <t>This makes sense because according to the TVOM, people prefer to know that their investment will accrue the most money given their options.</t>
  </si>
  <si>
    <t xml:space="preserve">Little explanation is needed for this solution. Given the numbers and the interest rates we can analyze the net worth of money </t>
  </si>
  <si>
    <t>at one particular point in time. (Which is the only way money is supposed to be compared)</t>
  </si>
  <si>
    <t>The amount of money that is in the account at the end of year four is $1,330.38</t>
  </si>
  <si>
    <t>Operation and Maintenance</t>
  </si>
  <si>
    <t>Interest Accrued</t>
  </si>
  <si>
    <t>Total Costs</t>
  </si>
  <si>
    <t>The total cost of the operating and maintenance expenses (including interest) over the three year</t>
  </si>
  <si>
    <t>&lt;=PMT(10%,3,,-E7)</t>
  </si>
  <si>
    <t>from the scenario initially described in the problem</t>
  </si>
  <si>
    <t>Check:</t>
  </si>
  <si>
    <t>Uniform Payment</t>
  </si>
  <si>
    <t>These calculations are excluding any other initial costs to purchase the machinery etc.</t>
  </si>
  <si>
    <r>
      <t>FW</t>
    </r>
    <r>
      <rPr>
        <b/>
        <vertAlign val="subscript"/>
        <sz val="11"/>
        <color theme="1"/>
        <rFont val="Calibri"/>
        <family val="2"/>
        <scheme val="minor"/>
      </rPr>
      <t>A</t>
    </r>
  </si>
  <si>
    <t>This makes sense, the amount withdrawan at year three is slightly less than the total deposits and interest earned in previous years.</t>
  </si>
  <si>
    <t>&lt; Purchase another machine in year 3</t>
  </si>
  <si>
    <t xml:space="preserve">The amount of money considered at present worth is negative, which makes sense because </t>
  </si>
  <si>
    <t xml:space="preserve">Future worth analyses are preferred for one shot investments </t>
  </si>
  <si>
    <t xml:space="preserve">According to the textbook, future worth analyses are preferred for one-shot investments. </t>
  </si>
  <si>
    <t>Added for reworked exam:</t>
  </si>
  <si>
    <t>&lt;=FV(10%,3,,-NPV(10%,C4:E4)-B4)</t>
  </si>
  <si>
    <t>&lt;=FV(10%,3,,-NPV(10%,C5:E5)-B5)</t>
  </si>
  <si>
    <t xml:space="preserve">Investment A requires a $100,000 initial investment, and yields a $50K, $50K, and $100K positive cash flow </t>
  </si>
  <si>
    <t xml:space="preserve">we see that the future worth of the investment is $82,400.00 </t>
  </si>
  <si>
    <t>Investment B requires a $125,000 initial investment, and yields a $50K, $100K, and $50K positive cash flow</t>
  </si>
  <si>
    <t>for years 1, 2, and 3 respectively. Using a future value function with a minimum attractive rate of return of 10%</t>
  </si>
  <si>
    <t>for years 1, 2, and 3 respectively. Using the future value function with a minimum attractive rate of return of 10%</t>
  </si>
  <si>
    <t>we see that the future worth of the investment is $54,125.00</t>
  </si>
  <si>
    <t>In both cases we must use the NPV function because the payments are not equivalent for each year.</t>
  </si>
  <si>
    <t xml:space="preserve">Investment A is the preferred option because the future worth is greater than the alternative investment. </t>
  </si>
  <si>
    <t>Also, an added benefit is that investment A requires less money up front. Therefore, hypothetically, someone</t>
  </si>
  <si>
    <t>who only has $100K, who would only financially be able to commit to investment A, can still use the preferred</t>
  </si>
  <si>
    <t>investment.</t>
  </si>
  <si>
    <t>Consider the two one-shot investment alternatives shown in the table below</t>
  </si>
  <si>
    <t>Assuming a MARR of 10%, which is preferred? Show all your work and justify your answers.</t>
  </si>
  <si>
    <t>Solution</t>
  </si>
  <si>
    <t>Problem 2</t>
  </si>
  <si>
    <t>Consider a palletizer at a bottling plant that has an initial cost of $150,000, operating and</t>
  </si>
  <si>
    <t>maintenance costs of $17,500 per year, and an estimated net salvage value of $25,000 at the end of</t>
  </si>
  <si>
    <t>3 years (the machine has a three-year life). Assume an interest rate of 8 percent. What is the present</t>
  </si>
  <si>
    <t>equivalent cost (present worth) of the investment if the planning horizon is 6 years? Construct a</t>
  </si>
  <si>
    <t>cash flow diagram and spreadhseet that demonstrates your calculations.</t>
  </si>
  <si>
    <t>3 years</t>
  </si>
  <si>
    <t>Find:</t>
  </si>
  <si>
    <t>Present Worth</t>
  </si>
  <si>
    <t>End of Year</t>
  </si>
  <si>
    <t>Net Cash Flow</t>
  </si>
  <si>
    <t>Alternatively</t>
  </si>
  <si>
    <t>Solution:</t>
  </si>
  <si>
    <t>Given:</t>
  </si>
  <si>
    <t>Present Worth =</t>
  </si>
  <si>
    <t>Total Present Worth =</t>
  </si>
  <si>
    <t>Because the cash flow for this problem is not identical every year, it helps to create an end of year</t>
  </si>
  <si>
    <t xml:space="preserve">table to visualize the transactions. With the table, you can create a column for present worth. </t>
  </si>
  <si>
    <t>Using the excel's PV function you can calculate the present worth of the investment every year. The</t>
  </si>
  <si>
    <t>summation of these values will provide you with the present worth considering the years included.</t>
  </si>
  <si>
    <t>Alternatively, excel's NPV function can be used to quickly calculate the present worth of the entire investment</t>
  </si>
  <si>
    <t xml:space="preserve">The only tricky part to this end of year diagram is in cell B:28. At the end of year 3 you need to buy a new machine, however </t>
  </si>
  <si>
    <t>you must also include that you are about to sell a machine that maintenance costs for that year. The salvage value</t>
  </si>
  <si>
    <t>is +25,000 but the maintenance is -17,500. Therefore the total value in the cell is -(150,000 - 25,000 + 17,500)</t>
  </si>
  <si>
    <t>Cash Flow Diagram</t>
  </si>
  <si>
    <t>Problem 3</t>
  </si>
  <si>
    <t>$5,000 is deposited in an account that pays 6 percent interest per year. Two years from today (end</t>
  </si>
  <si>
    <t>of year 2), another $5,000 is deposited. Three years from today (end of year 3), $10,000 is</t>
  </si>
  <si>
    <t>withdrawn from the account. How much money is in the account 4 years from today?</t>
  </si>
  <si>
    <t>without having to deal with the present worth column in end of year table. The only trick to this is remembering</t>
  </si>
  <si>
    <t>that NPV functions don't incorporate the initial investment, so the initial money invested must be added</t>
  </si>
  <si>
    <t>to the value calculated. (no interest applies to this added value because it occurs at the beginning)</t>
  </si>
  <si>
    <t>&lt;=FV(G10,4,,-NPV(G10,C12:C15)-C11)</t>
  </si>
  <si>
    <r>
      <t xml:space="preserve">years in the </t>
    </r>
    <r>
      <rPr>
        <b/>
        <sz val="11"/>
        <color theme="1"/>
        <rFont val="Calibri"/>
        <family val="2"/>
        <scheme val="minor"/>
      </rPr>
      <t xml:space="preserve">future, </t>
    </r>
    <r>
      <rPr>
        <sz val="11"/>
        <color theme="1"/>
        <rFont val="Calibri"/>
        <family val="2"/>
        <scheme val="minor"/>
      </rPr>
      <t>is the Future Worth. Therefore, we use a future value function to determine the answer.</t>
    </r>
  </si>
  <si>
    <t>The first step in this problem is to create an end of year cash flow table. This is required because</t>
  </si>
  <si>
    <t>The amount of money that will be in the account 4 years from today, or 4</t>
  </si>
  <si>
    <t>the cash flow is not identical every year.</t>
  </si>
  <si>
    <t xml:space="preserve">The best thing to do with any engineering problem is to examine the answer and see if it makes sense. </t>
  </si>
  <si>
    <t>Again, we require the NPV function in the Future Value function. We determine that the future worth is $1,330.38</t>
  </si>
  <si>
    <t xml:space="preserve">however the interest that accrued from the first two deposits remained in the account. Thus explaining the positive value </t>
  </si>
  <si>
    <t>obtained with the future worth function.</t>
  </si>
  <si>
    <t>Problem 4</t>
  </si>
  <si>
    <t>The operating and maintenance expenses for a mining machine are expected to be $11,000 in the</t>
  </si>
  <si>
    <t>first year and increase by $800 per year during the 3-year life of the machine. What uniform series</t>
  </si>
  <si>
    <t>of payments would cover these expenses over the life of the machine? Interest is 10 percent/year</t>
  </si>
  <si>
    <t>compounded annually.</t>
  </si>
  <si>
    <t>No interest is accrued at the end of year 1 because operation and maintenance isn't applied until that point.</t>
  </si>
  <si>
    <t>Using the PMT function, and knowing the interest, total cost, and number of years, we can calculate the uniform series of payments</t>
  </si>
  <si>
    <t>period is seen in cell E:15 ($38,890.00)</t>
  </si>
  <si>
    <t xml:space="preserve">The value in cell C:26 could provide as an annual payment, or a uniform series of payments to cover the total costs accrued </t>
  </si>
  <si>
    <t>We can see that the total cost at the end of year 3 for both payment models are equal. Thus, the uniform payment is accurate</t>
  </si>
  <si>
    <t>I think this procedure is pretty explicit. The first step is to create an end of year chart to determine the total</t>
  </si>
  <si>
    <t xml:space="preserve">cost at the end of three years that take into account the interest accruing and the increase of $800 each </t>
  </si>
  <si>
    <t xml:space="preserve">year to the operation and maintenance costs. Once that value is determined, the PMT function easily calculates the </t>
  </si>
  <si>
    <t xml:space="preserve">annual payments that would result in an equivalent total cost at the end of three years. </t>
  </si>
  <si>
    <t>A way to check this is to create an identical end of year table, only this time replace the operational and maintenance</t>
  </si>
  <si>
    <t xml:space="preserve">column with a uniform payment. The total costs at the end should be equal as the total cost at the end of the first chart. </t>
  </si>
  <si>
    <t>The answer makes sense that the annual payment would be greater than the first payment and less than the last because</t>
  </si>
  <si>
    <t>the O&amp;M costs are increasing arithmetically. The annual payment should be somewhere between the smallest payment</t>
  </si>
  <si>
    <t>and the largest.</t>
  </si>
  <si>
    <t>there is no revenue accruing except for its salvage value at the end of the 6th year (which is small)</t>
  </si>
  <si>
    <t>This answer does make sense. We can see from the cash flow that 5,000 was added (which began accruing interest) initially,</t>
  </si>
  <si>
    <t xml:space="preserve">and then another 5,000 was added (which also began accruing interest). After that 10,000 was withdrawn from the account,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</si>
</sst>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8" formatCode="&quot;$&quot;#,##0.00_);[Red]\(&quot;$&quot;#,##0.00\)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8" fontId="0" fillId="0" borderId="0" xfId="0" applyNumberFormat="1"/>
    <xf numFmtId="9" fontId="0" fillId="0" borderId="0" xfId="0" applyNumberFormat="1"/>
    <xf numFmtId="40" fontId="0" fillId="0" borderId="0" xfId="0" applyNumberFormat="1"/>
    <xf numFmtId="40" fontId="0" fillId="0" borderId="1" xfId="0" applyNumberFormat="1" applyBorder="1"/>
    <xf numFmtId="40" fontId="0" fillId="2" borderId="0" xfId="0" applyNumberFormat="1" applyFill="1"/>
    <xf numFmtId="0" fontId="1" fillId="0" borderId="0" xfId="0" applyFont="1"/>
    <xf numFmtId="0" fontId="0" fillId="0" borderId="1" xfId="0" applyBorder="1"/>
    <xf numFmtId="0" fontId="0" fillId="2" borderId="0" xfId="0" applyFill="1"/>
    <xf numFmtId="8" fontId="0" fillId="2" borderId="0" xfId="0" applyNumberFormat="1" applyFill="1"/>
    <xf numFmtId="8" fontId="1" fillId="2" borderId="2" xfId="0" applyNumberFormat="1" applyFont="1" applyFill="1" applyBorder="1"/>
    <xf numFmtId="8" fontId="0" fillId="0" borderId="1" xfId="0" applyNumberFormat="1" applyBorder="1"/>
    <xf numFmtId="8" fontId="0" fillId="2" borderId="1" xfId="0" applyNumberFormat="1" applyFill="1" applyBorder="1"/>
    <xf numFmtId="0" fontId="0" fillId="3" borderId="1" xfId="0" applyFill="1" applyBorder="1"/>
    <xf numFmtId="8" fontId="0" fillId="3" borderId="1" xfId="0" applyNumberFormat="1" applyFill="1" applyBorder="1"/>
    <xf numFmtId="0" fontId="1" fillId="2" borderId="3" xfId="0" applyFont="1" applyFill="1" applyBorder="1"/>
    <xf numFmtId="8" fontId="1" fillId="2" borderId="4" xfId="0" applyNumberFormat="1" applyFont="1" applyFill="1" applyBorder="1"/>
    <xf numFmtId="0" fontId="5" fillId="0" borderId="0" xfId="0" applyFont="1"/>
    <xf numFmtId="0" fontId="4" fillId="0" borderId="0" xfId="0" applyFont="1"/>
    <xf numFmtId="9" fontId="0" fillId="0" borderId="1" xfId="0" applyNumberFormat="1" applyBorder="1"/>
    <xf numFmtId="40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390525</xdr:colOff>
      <xdr:row>26</xdr:row>
      <xdr:rowOff>38101</xdr:rowOff>
    </xdr:from>
    <xdr:to>
      <xdr:col>24</xdr:col>
      <xdr:colOff>38100</xdr:colOff>
      <xdr:row>52</xdr:row>
      <xdr:rowOff>83263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3425" y="4991101"/>
          <a:ext cx="8791575" cy="4998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workbookViewId="0">
      <selection activeCell="C20" sqref="C20"/>
    </sheetView>
  </sheetViews>
  <sheetFormatPr defaultRowHeight="15" x14ac:dyDescent="0.25"/>
  <cols>
    <col min="1" max="1" width="16.28515625" customWidth="1"/>
    <col min="2" max="2" width="12.5703125" bestFit="1" customWidth="1"/>
    <col min="3" max="3" width="10.85546875" bestFit="1" customWidth="1"/>
    <col min="4" max="4" width="12.5703125" bestFit="1" customWidth="1"/>
    <col min="5" max="5" width="11.85546875" bestFit="1" customWidth="1"/>
    <col min="6" max="6" width="11.5703125" bestFit="1" customWidth="1"/>
  </cols>
  <sheetData>
    <row r="1" spans="1:8" x14ac:dyDescent="0.25">
      <c r="A1" t="s">
        <v>0</v>
      </c>
    </row>
    <row r="3" spans="1:8" x14ac:dyDescent="0.25">
      <c r="A3" t="s">
        <v>53</v>
      </c>
    </row>
    <row r="5" spans="1:8" x14ac:dyDescent="0.25">
      <c r="A5" s="7" t="s">
        <v>1</v>
      </c>
      <c r="B5" s="7">
        <v>0</v>
      </c>
      <c r="C5" s="7">
        <v>1</v>
      </c>
      <c r="D5" s="7">
        <v>2</v>
      </c>
      <c r="E5" s="7">
        <v>3</v>
      </c>
      <c r="H5" s="2"/>
    </row>
    <row r="6" spans="1:8" x14ac:dyDescent="0.25">
      <c r="A6" s="7" t="s">
        <v>2</v>
      </c>
      <c r="B6" s="11">
        <v>-100000</v>
      </c>
      <c r="C6" s="11">
        <v>50000</v>
      </c>
      <c r="D6" s="11">
        <v>50000</v>
      </c>
      <c r="E6" s="11">
        <v>100000</v>
      </c>
    </row>
    <row r="7" spans="1:8" x14ac:dyDescent="0.25">
      <c r="A7" s="7" t="s">
        <v>3</v>
      </c>
      <c r="B7" s="11">
        <v>-125000</v>
      </c>
      <c r="C7" s="11">
        <v>50000</v>
      </c>
      <c r="D7" s="11">
        <v>100000</v>
      </c>
      <c r="E7" s="11">
        <v>50000</v>
      </c>
    </row>
    <row r="9" spans="1:8" x14ac:dyDescent="0.25">
      <c r="A9" t="s">
        <v>54</v>
      </c>
    </row>
    <row r="11" spans="1:8" x14ac:dyDescent="0.25">
      <c r="A11" s="17" t="s">
        <v>55</v>
      </c>
    </row>
    <row r="13" spans="1:8" x14ac:dyDescent="0.25">
      <c r="A13" t="s">
        <v>37</v>
      </c>
    </row>
    <row r="14" spans="1:8" ht="15.75" thickBot="1" x14ac:dyDescent="0.3"/>
    <row r="15" spans="1:8" ht="18.75" thickBot="1" x14ac:dyDescent="0.4">
      <c r="A15" t="s">
        <v>4</v>
      </c>
      <c r="C15" s="15" t="s">
        <v>33</v>
      </c>
      <c r="D15" s="16">
        <f>FV(10%,3,,-NPV(10%,C6:E6)-B6)</f>
        <v>82399.999999999985</v>
      </c>
      <c r="E15" t="s">
        <v>40</v>
      </c>
    </row>
    <row r="17" spans="1:6" ht="18" x14ac:dyDescent="0.35">
      <c r="A17" t="s">
        <v>6</v>
      </c>
      <c r="C17" t="s">
        <v>7</v>
      </c>
      <c r="D17" s="1">
        <f>FV(10%,3,,-NPV(10%,C7:E7)-B7)</f>
        <v>54124.999999999978</v>
      </c>
      <c r="E17" t="s">
        <v>41</v>
      </c>
    </row>
    <row r="19" spans="1:6" x14ac:dyDescent="0.25">
      <c r="C19" t="s">
        <v>8</v>
      </c>
    </row>
    <row r="20" spans="1:6" x14ac:dyDescent="0.25">
      <c r="C20" t="s">
        <v>20</v>
      </c>
    </row>
    <row r="22" spans="1:6" x14ac:dyDescent="0.25">
      <c r="A22" s="17" t="s">
        <v>39</v>
      </c>
    </row>
    <row r="23" spans="1:6" x14ac:dyDescent="0.25">
      <c r="A23" s="17"/>
    </row>
    <row r="24" spans="1:6" x14ac:dyDescent="0.25">
      <c r="B24" t="s">
        <v>38</v>
      </c>
    </row>
    <row r="26" spans="1:6" x14ac:dyDescent="0.25">
      <c r="B26" t="s">
        <v>42</v>
      </c>
    </row>
    <row r="27" spans="1:6" x14ac:dyDescent="0.25">
      <c r="B27" t="s">
        <v>45</v>
      </c>
      <c r="D27" s="1"/>
      <c r="F27" s="1"/>
    </row>
    <row r="28" spans="1:6" x14ac:dyDescent="0.25">
      <c r="B28" t="s">
        <v>43</v>
      </c>
      <c r="C28" s="18"/>
    </row>
    <row r="29" spans="1:6" x14ac:dyDescent="0.25">
      <c r="D29" s="1"/>
    </row>
    <row r="30" spans="1:6" x14ac:dyDescent="0.25">
      <c r="B30" t="s">
        <v>44</v>
      </c>
    </row>
    <row r="31" spans="1:6" x14ac:dyDescent="0.25">
      <c r="B31" t="s">
        <v>46</v>
      </c>
    </row>
    <row r="32" spans="1:6" x14ac:dyDescent="0.25">
      <c r="B32" t="s">
        <v>47</v>
      </c>
    </row>
    <row r="34" spans="2:2" x14ac:dyDescent="0.25">
      <c r="B34" t="s">
        <v>48</v>
      </c>
    </row>
    <row r="36" spans="2:2" x14ac:dyDescent="0.25">
      <c r="B36" t="s">
        <v>49</v>
      </c>
    </row>
    <row r="37" spans="2:2" x14ac:dyDescent="0.25">
      <c r="B37" t="s">
        <v>50</v>
      </c>
    </row>
    <row r="38" spans="2:2" x14ac:dyDescent="0.25">
      <c r="B38" t="s">
        <v>51</v>
      </c>
    </row>
    <row r="39" spans="2:2" x14ac:dyDescent="0.25">
      <c r="B39" t="s">
        <v>52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topLeftCell="A31" workbookViewId="0">
      <selection activeCell="B43" sqref="B43"/>
    </sheetView>
  </sheetViews>
  <sheetFormatPr defaultRowHeight="15" x14ac:dyDescent="0.25"/>
  <cols>
    <col min="1" max="1" width="16.140625" customWidth="1"/>
    <col min="2" max="2" width="21.28515625" customWidth="1"/>
    <col min="3" max="3" width="13.85546875" customWidth="1"/>
    <col min="4" max="4" width="18.85546875" bestFit="1" customWidth="1"/>
    <col min="5" max="5" width="12.7109375" bestFit="1" customWidth="1"/>
  </cols>
  <sheetData>
    <row r="1" spans="1:2" x14ac:dyDescent="0.25">
      <c r="A1" t="s">
        <v>9</v>
      </c>
    </row>
    <row r="3" spans="1:2" x14ac:dyDescent="0.25">
      <c r="A3" t="s">
        <v>10</v>
      </c>
      <c r="B3" s="1">
        <v>150000</v>
      </c>
    </row>
    <row r="4" spans="1:2" x14ac:dyDescent="0.25">
      <c r="A4" t="s">
        <v>56</v>
      </c>
      <c r="B4" s="1"/>
    </row>
    <row r="5" spans="1:2" x14ac:dyDescent="0.25">
      <c r="B5" s="1"/>
    </row>
    <row r="6" spans="1:2" x14ac:dyDescent="0.25">
      <c r="A6" t="s">
        <v>57</v>
      </c>
      <c r="B6" s="1"/>
    </row>
    <row r="7" spans="1:2" x14ac:dyDescent="0.25">
      <c r="A7" t="s">
        <v>58</v>
      </c>
      <c r="B7" s="1"/>
    </row>
    <row r="8" spans="1:2" x14ac:dyDescent="0.25">
      <c r="A8" t="s">
        <v>59</v>
      </c>
      <c r="B8" s="1"/>
    </row>
    <row r="9" spans="1:2" x14ac:dyDescent="0.25">
      <c r="A9" t="s">
        <v>60</v>
      </c>
      <c r="B9" s="1"/>
    </row>
    <row r="10" spans="1:2" x14ac:dyDescent="0.25">
      <c r="A10" t="s">
        <v>61</v>
      </c>
      <c r="B10" s="1"/>
    </row>
    <row r="11" spans="1:2" x14ac:dyDescent="0.25">
      <c r="B11" s="1"/>
    </row>
    <row r="12" spans="1:2" x14ac:dyDescent="0.25">
      <c r="A12" s="17" t="s">
        <v>69</v>
      </c>
      <c r="B12" s="1"/>
    </row>
    <row r="13" spans="1:2" x14ac:dyDescent="0.25">
      <c r="B13" s="1"/>
    </row>
    <row r="14" spans="1:2" x14ac:dyDescent="0.25">
      <c r="A14" s="7" t="s">
        <v>2</v>
      </c>
      <c r="B14" s="11">
        <v>17500</v>
      </c>
    </row>
    <row r="15" spans="1:2" x14ac:dyDescent="0.25">
      <c r="A15" s="7" t="s">
        <v>11</v>
      </c>
      <c r="B15" s="11">
        <v>25000</v>
      </c>
    </row>
    <row r="16" spans="1:2" x14ac:dyDescent="0.25">
      <c r="A16" s="7" t="s">
        <v>12</v>
      </c>
      <c r="B16" s="7" t="s">
        <v>62</v>
      </c>
    </row>
    <row r="17" spans="1:11" x14ac:dyDescent="0.25">
      <c r="A17" s="7" t="s">
        <v>13</v>
      </c>
      <c r="B17" s="19">
        <v>0.08</v>
      </c>
    </row>
    <row r="18" spans="1:11" x14ac:dyDescent="0.25">
      <c r="A18" s="7" t="s">
        <v>14</v>
      </c>
      <c r="B18" s="7" t="s">
        <v>15</v>
      </c>
    </row>
    <row r="19" spans="1:11" x14ac:dyDescent="0.25">
      <c r="B19" s="1"/>
    </row>
    <row r="20" spans="1:11" x14ac:dyDescent="0.25">
      <c r="A20" s="17" t="s">
        <v>63</v>
      </c>
      <c r="B20" t="s">
        <v>64</v>
      </c>
    </row>
    <row r="21" spans="1:11" x14ac:dyDescent="0.25">
      <c r="B21" s="1"/>
    </row>
    <row r="22" spans="1:11" x14ac:dyDescent="0.25">
      <c r="A22" s="17" t="s">
        <v>68</v>
      </c>
      <c r="B22" s="1"/>
    </row>
    <row r="23" spans="1:11" x14ac:dyDescent="0.25">
      <c r="B23" s="1"/>
    </row>
    <row r="24" spans="1:11" x14ac:dyDescent="0.25">
      <c r="A24" s="7" t="s">
        <v>65</v>
      </c>
      <c r="B24" s="7" t="s">
        <v>66</v>
      </c>
      <c r="C24" s="7" t="s">
        <v>64</v>
      </c>
    </row>
    <row r="25" spans="1:11" x14ac:dyDescent="0.25">
      <c r="A25" s="7">
        <v>0</v>
      </c>
      <c r="B25" s="4">
        <v>-150000</v>
      </c>
      <c r="C25" s="4">
        <f>B25</f>
        <v>-150000</v>
      </c>
      <c r="K25" s="18" t="s">
        <v>80</v>
      </c>
    </row>
    <row r="26" spans="1:11" x14ac:dyDescent="0.25">
      <c r="A26" s="7">
        <v>1</v>
      </c>
      <c r="B26" s="4">
        <v>-17500</v>
      </c>
      <c r="C26" s="4">
        <f>PV(8%,1,,-B26)</f>
        <v>-16203.703703703703</v>
      </c>
    </row>
    <row r="27" spans="1:11" x14ac:dyDescent="0.25">
      <c r="A27" s="7">
        <v>2</v>
      </c>
      <c r="B27" s="4">
        <v>-17500</v>
      </c>
      <c r="C27" s="4">
        <f>PV(8%,2,,-B27)</f>
        <v>-15003.429355281205</v>
      </c>
    </row>
    <row r="28" spans="1:11" x14ac:dyDescent="0.25">
      <c r="A28" s="7">
        <v>3</v>
      </c>
      <c r="B28" s="4">
        <f>(-150000+25000-17500)</f>
        <v>-142500</v>
      </c>
      <c r="C28" s="4">
        <f>PV(8%,3,,-B28)</f>
        <v>-113121.09434537416</v>
      </c>
      <c r="D28" t="s">
        <v>35</v>
      </c>
    </row>
    <row r="29" spans="1:11" x14ac:dyDescent="0.25">
      <c r="A29" s="7">
        <v>4</v>
      </c>
      <c r="B29" s="4">
        <v>-17500</v>
      </c>
      <c r="C29" s="4">
        <f>PV(8%,4,,-B29)</f>
        <v>-12863.022423937931</v>
      </c>
    </row>
    <row r="30" spans="1:11" x14ac:dyDescent="0.25">
      <c r="A30" s="7">
        <v>5</v>
      </c>
      <c r="B30" s="4">
        <v>-17500</v>
      </c>
      <c r="C30" s="4">
        <f>PV(8%,5,,-B30)</f>
        <v>-11910.205948090677</v>
      </c>
    </row>
    <row r="31" spans="1:11" x14ac:dyDescent="0.25">
      <c r="A31" s="7">
        <v>6</v>
      </c>
      <c r="B31" s="4">
        <f>(25000-17500)</f>
        <v>7500</v>
      </c>
      <c r="C31" s="4">
        <f>PV(8%,6,,-B31)</f>
        <v>4726.2722016232847</v>
      </c>
    </row>
    <row r="32" spans="1:11" x14ac:dyDescent="0.25">
      <c r="B32" s="20" t="s">
        <v>71</v>
      </c>
      <c r="C32" s="5">
        <f>SUM(C25:C31)</f>
        <v>-314375.18357476441</v>
      </c>
    </row>
    <row r="33" spans="1:4" x14ac:dyDescent="0.25">
      <c r="D33" s="3"/>
    </row>
    <row r="34" spans="1:4" x14ac:dyDescent="0.25">
      <c r="A34" t="s">
        <v>67</v>
      </c>
    </row>
    <row r="36" spans="1:4" x14ac:dyDescent="0.25">
      <c r="B36" t="s">
        <v>70</v>
      </c>
      <c r="C36" s="5">
        <f>NPV(8%,B26:B31)+C25</f>
        <v>-314375.18357476441</v>
      </c>
      <c r="D36" t="s">
        <v>17</v>
      </c>
    </row>
    <row r="39" spans="1:4" x14ac:dyDescent="0.25">
      <c r="A39" s="6" t="s">
        <v>18</v>
      </c>
    </row>
    <row r="41" spans="1:4" x14ac:dyDescent="0.25">
      <c r="A41" t="s">
        <v>19</v>
      </c>
    </row>
    <row r="43" spans="1:4" x14ac:dyDescent="0.25">
      <c r="A43" t="s">
        <v>21</v>
      </c>
    </row>
    <row r="44" spans="1:4" x14ac:dyDescent="0.25">
      <c r="A44" t="s">
        <v>22</v>
      </c>
    </row>
    <row r="45" spans="1:4" x14ac:dyDescent="0.25">
      <c r="A45" t="s">
        <v>36</v>
      </c>
    </row>
    <row r="46" spans="1:4" x14ac:dyDescent="0.25">
      <c r="A46" t="s">
        <v>116</v>
      </c>
    </row>
    <row r="48" spans="1:4" x14ac:dyDescent="0.25">
      <c r="A48" s="17" t="s">
        <v>39</v>
      </c>
    </row>
    <row r="50" spans="1:1" x14ac:dyDescent="0.25">
      <c r="A50" t="s">
        <v>72</v>
      </c>
    </row>
    <row r="51" spans="1:1" x14ac:dyDescent="0.25">
      <c r="A51" t="s">
        <v>73</v>
      </c>
    </row>
    <row r="52" spans="1:1" x14ac:dyDescent="0.25">
      <c r="A52" t="s">
        <v>74</v>
      </c>
    </row>
    <row r="53" spans="1:1" x14ac:dyDescent="0.25">
      <c r="A53" t="s">
        <v>75</v>
      </c>
    </row>
    <row r="55" spans="1:1" x14ac:dyDescent="0.25">
      <c r="A55" t="s">
        <v>77</v>
      </c>
    </row>
    <row r="56" spans="1:1" x14ac:dyDescent="0.25">
      <c r="A56" t="s">
        <v>78</v>
      </c>
    </row>
    <row r="57" spans="1:1" x14ac:dyDescent="0.25">
      <c r="A57" t="s">
        <v>79</v>
      </c>
    </row>
    <row r="59" spans="1:1" x14ac:dyDescent="0.25">
      <c r="A59" t="s">
        <v>76</v>
      </c>
    </row>
    <row r="60" spans="1:1" x14ac:dyDescent="0.25">
      <c r="A60" t="s">
        <v>85</v>
      </c>
    </row>
    <row r="61" spans="1:1" x14ac:dyDescent="0.25">
      <c r="A61" t="s">
        <v>86</v>
      </c>
    </row>
    <row r="62" spans="1:1" x14ac:dyDescent="0.25">
      <c r="A62" t="s">
        <v>87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"/>
  <sheetViews>
    <sheetView topLeftCell="A7" workbookViewId="0">
      <selection activeCell="A37" sqref="A37"/>
    </sheetView>
  </sheetViews>
  <sheetFormatPr defaultRowHeight="15" x14ac:dyDescent="0.25"/>
  <cols>
    <col min="2" max="2" width="10.85546875" bestFit="1" customWidth="1"/>
    <col min="3" max="3" width="15.42578125" customWidth="1"/>
    <col min="4" max="4" width="9.85546875" bestFit="1" customWidth="1"/>
  </cols>
  <sheetData>
    <row r="1" spans="1:7" x14ac:dyDescent="0.25">
      <c r="A1" t="s">
        <v>81</v>
      </c>
    </row>
    <row r="3" spans="1:7" x14ac:dyDescent="0.25">
      <c r="A3" t="s">
        <v>82</v>
      </c>
    </row>
    <row r="4" spans="1:7" x14ac:dyDescent="0.25">
      <c r="A4" t="s">
        <v>83</v>
      </c>
    </row>
    <row r="5" spans="1:7" x14ac:dyDescent="0.25">
      <c r="A5" t="s">
        <v>84</v>
      </c>
    </row>
    <row r="7" spans="1:7" x14ac:dyDescent="0.25">
      <c r="A7" s="17" t="s">
        <v>68</v>
      </c>
    </row>
    <row r="10" spans="1:7" x14ac:dyDescent="0.25">
      <c r="B10" s="7" t="s">
        <v>65</v>
      </c>
      <c r="C10" s="7" t="s">
        <v>66</v>
      </c>
      <c r="F10" t="s">
        <v>13</v>
      </c>
      <c r="G10" s="2">
        <v>0.06</v>
      </c>
    </row>
    <row r="11" spans="1:7" x14ac:dyDescent="0.25">
      <c r="B11" s="7">
        <v>0</v>
      </c>
      <c r="C11" s="7">
        <v>5000</v>
      </c>
    </row>
    <row r="12" spans="1:7" x14ac:dyDescent="0.25">
      <c r="B12" s="7">
        <v>1</v>
      </c>
      <c r="C12" s="7">
        <v>0</v>
      </c>
    </row>
    <row r="13" spans="1:7" x14ac:dyDescent="0.25">
      <c r="B13" s="7">
        <v>2</v>
      </c>
      <c r="C13" s="7">
        <v>5000</v>
      </c>
    </row>
    <row r="14" spans="1:7" x14ac:dyDescent="0.25">
      <c r="B14" s="7">
        <v>3</v>
      </c>
      <c r="C14" s="7">
        <v>-10000</v>
      </c>
    </row>
    <row r="15" spans="1:7" x14ac:dyDescent="0.25">
      <c r="B15" s="7">
        <v>4</v>
      </c>
      <c r="C15" s="7">
        <v>0</v>
      </c>
    </row>
    <row r="18" spans="1:5" x14ac:dyDescent="0.25">
      <c r="C18" s="8" t="s">
        <v>5</v>
      </c>
      <c r="D18" s="9">
        <f>FV(G10,4,,-NPV(G10,C12:C15)-C11)</f>
        <v>1330.3848000000014</v>
      </c>
      <c r="E18" t="s">
        <v>88</v>
      </c>
    </row>
    <row r="20" spans="1:5" x14ac:dyDescent="0.25">
      <c r="C20" s="6" t="s">
        <v>23</v>
      </c>
    </row>
    <row r="22" spans="1:5" x14ac:dyDescent="0.25">
      <c r="C22" t="s">
        <v>34</v>
      </c>
    </row>
    <row r="24" spans="1:5" x14ac:dyDescent="0.25">
      <c r="A24" s="17" t="s">
        <v>39</v>
      </c>
    </row>
    <row r="27" spans="1:5" x14ac:dyDescent="0.25">
      <c r="A27" t="s">
        <v>90</v>
      </c>
    </row>
    <row r="28" spans="1:5" x14ac:dyDescent="0.25">
      <c r="A28" t="s">
        <v>92</v>
      </c>
    </row>
    <row r="29" spans="1:5" x14ac:dyDescent="0.25">
      <c r="A29" t="s">
        <v>91</v>
      </c>
    </row>
    <row r="30" spans="1:5" x14ac:dyDescent="0.25">
      <c r="A30" t="s">
        <v>89</v>
      </c>
    </row>
    <row r="32" spans="1:5" x14ac:dyDescent="0.25">
      <c r="A32" t="s">
        <v>94</v>
      </c>
    </row>
    <row r="34" spans="1:1" x14ac:dyDescent="0.25">
      <c r="A34" t="s">
        <v>93</v>
      </c>
    </row>
    <row r="35" spans="1:1" x14ac:dyDescent="0.25">
      <c r="A35" t="s">
        <v>117</v>
      </c>
    </row>
    <row r="36" spans="1:1" x14ac:dyDescent="0.25">
      <c r="A36" t="s">
        <v>118</v>
      </c>
    </row>
    <row r="37" spans="1:1" x14ac:dyDescent="0.25">
      <c r="A37" t="s">
        <v>95</v>
      </c>
    </row>
    <row r="38" spans="1:1" x14ac:dyDescent="0.25">
      <c r="A38" t="s">
        <v>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"/>
  <sheetViews>
    <sheetView tabSelected="1" workbookViewId="0">
      <selection activeCell="D11" sqref="D11"/>
    </sheetView>
  </sheetViews>
  <sheetFormatPr defaultRowHeight="15" x14ac:dyDescent="0.25"/>
  <cols>
    <col min="3" max="3" width="26.28515625" bestFit="1" customWidth="1"/>
    <col min="4" max="4" width="15.85546875" bestFit="1" customWidth="1"/>
    <col min="5" max="5" width="10.85546875" bestFit="1" customWidth="1"/>
  </cols>
  <sheetData>
    <row r="1" spans="1:5" x14ac:dyDescent="0.25">
      <c r="A1" t="s">
        <v>97</v>
      </c>
    </row>
    <row r="3" spans="1:5" x14ac:dyDescent="0.25">
      <c r="A3" t="s">
        <v>98</v>
      </c>
    </row>
    <row r="4" spans="1:5" x14ac:dyDescent="0.25">
      <c r="A4" t="s">
        <v>99</v>
      </c>
    </row>
    <row r="5" spans="1:5" x14ac:dyDescent="0.25">
      <c r="A5" t="s">
        <v>100</v>
      </c>
    </row>
    <row r="6" spans="1:5" x14ac:dyDescent="0.25">
      <c r="A6" t="s">
        <v>101</v>
      </c>
    </row>
    <row r="8" spans="1:5" x14ac:dyDescent="0.25">
      <c r="A8" s="17" t="s">
        <v>55</v>
      </c>
    </row>
    <row r="11" spans="1:5" x14ac:dyDescent="0.25">
      <c r="B11" s="7" t="s">
        <v>16</v>
      </c>
      <c r="C11" s="7" t="s">
        <v>24</v>
      </c>
      <c r="D11" s="7" t="s">
        <v>25</v>
      </c>
      <c r="E11" s="7" t="s">
        <v>26</v>
      </c>
    </row>
    <row r="12" spans="1:5" x14ac:dyDescent="0.25">
      <c r="B12" s="7">
        <v>0</v>
      </c>
      <c r="C12" s="11"/>
      <c r="D12" s="11"/>
      <c r="E12" s="11">
        <v>0</v>
      </c>
    </row>
    <row r="13" spans="1:5" x14ac:dyDescent="0.25">
      <c r="B13" s="7">
        <v>1</v>
      </c>
      <c r="C13" s="11">
        <v>11000</v>
      </c>
      <c r="D13" s="11">
        <v>0</v>
      </c>
      <c r="E13" s="11">
        <f>C13+D13</f>
        <v>11000</v>
      </c>
    </row>
    <row r="14" spans="1:5" x14ac:dyDescent="0.25">
      <c r="B14" s="7">
        <v>2</v>
      </c>
      <c r="C14" s="11">
        <f>C13+800</f>
        <v>11800</v>
      </c>
      <c r="D14" s="11">
        <f>E13*10%</f>
        <v>1100</v>
      </c>
      <c r="E14" s="11">
        <f>E13+C14+D14</f>
        <v>23900</v>
      </c>
    </row>
    <row r="15" spans="1:5" x14ac:dyDescent="0.25">
      <c r="B15" s="7">
        <v>3</v>
      </c>
      <c r="C15" s="11">
        <f>C14+800</f>
        <v>12600</v>
      </c>
      <c r="D15" s="11">
        <f>E14*10%</f>
        <v>2390</v>
      </c>
      <c r="E15" s="12">
        <f>E14+D15+C15</f>
        <v>38890</v>
      </c>
    </row>
    <row r="18" spans="2:4" x14ac:dyDescent="0.25">
      <c r="B18" t="s">
        <v>27</v>
      </c>
    </row>
    <row r="19" spans="2:4" x14ac:dyDescent="0.25">
      <c r="B19" t="s">
        <v>104</v>
      </c>
    </row>
    <row r="21" spans="2:4" x14ac:dyDescent="0.25">
      <c r="B21" t="s">
        <v>102</v>
      </c>
    </row>
    <row r="24" spans="2:4" x14ac:dyDescent="0.25">
      <c r="B24" t="s">
        <v>103</v>
      </c>
    </row>
    <row r="25" spans="2:4" ht="15.75" thickBot="1" x14ac:dyDescent="0.3"/>
    <row r="26" spans="2:4" ht="15.75" thickBot="1" x14ac:dyDescent="0.3">
      <c r="B26" t="s">
        <v>2</v>
      </c>
      <c r="C26" s="10">
        <f>PMT(10%,3,,-E15)</f>
        <v>11749.244712990941</v>
      </c>
      <c r="D26" t="s">
        <v>28</v>
      </c>
    </row>
    <row r="28" spans="2:4" x14ac:dyDescent="0.25">
      <c r="B28" t="s">
        <v>105</v>
      </c>
    </row>
    <row r="29" spans="2:4" x14ac:dyDescent="0.25">
      <c r="B29" t="s">
        <v>29</v>
      </c>
    </row>
    <row r="31" spans="2:4" x14ac:dyDescent="0.25">
      <c r="B31" t="s">
        <v>30</v>
      </c>
    </row>
    <row r="33" spans="1:5" x14ac:dyDescent="0.25">
      <c r="B33" s="13" t="s">
        <v>16</v>
      </c>
      <c r="C33" s="13" t="s">
        <v>31</v>
      </c>
      <c r="D33" s="13" t="s">
        <v>25</v>
      </c>
      <c r="E33" s="13" t="s">
        <v>26</v>
      </c>
    </row>
    <row r="34" spans="1:5" x14ac:dyDescent="0.25">
      <c r="B34" s="13">
        <v>0</v>
      </c>
      <c r="C34" s="14"/>
      <c r="D34" s="14"/>
      <c r="E34" s="14">
        <v>0</v>
      </c>
    </row>
    <row r="35" spans="1:5" x14ac:dyDescent="0.25">
      <c r="B35" s="13">
        <v>1</v>
      </c>
      <c r="C35" s="14">
        <v>11749.244712990941</v>
      </c>
      <c r="D35" s="14">
        <v>0</v>
      </c>
      <c r="E35" s="14">
        <f>C35+D35</f>
        <v>11749.244712990941</v>
      </c>
    </row>
    <row r="36" spans="1:5" x14ac:dyDescent="0.25">
      <c r="B36" s="13">
        <v>2</v>
      </c>
      <c r="C36" s="14">
        <v>11749.244712990941</v>
      </c>
      <c r="D36" s="14">
        <f>E35*10%</f>
        <v>1174.9244712990942</v>
      </c>
      <c r="E36" s="14">
        <f>E35+C36+D36</f>
        <v>24673.413897280978</v>
      </c>
    </row>
    <row r="37" spans="1:5" x14ac:dyDescent="0.25">
      <c r="B37" s="13">
        <v>3</v>
      </c>
      <c r="C37" s="14">
        <v>11749.244712990941</v>
      </c>
      <c r="D37" s="14">
        <f>E36*10%</f>
        <v>2467.341389728098</v>
      </c>
      <c r="E37" s="12">
        <f>E36+D37+C37</f>
        <v>38890.000000000015</v>
      </c>
    </row>
    <row r="39" spans="1:5" x14ac:dyDescent="0.25">
      <c r="B39" t="s">
        <v>106</v>
      </c>
    </row>
    <row r="42" spans="1:5" x14ac:dyDescent="0.25">
      <c r="B42" t="s">
        <v>32</v>
      </c>
    </row>
    <row r="44" spans="1:5" x14ac:dyDescent="0.25">
      <c r="A44" s="17" t="s">
        <v>39</v>
      </c>
    </row>
    <row r="46" spans="1:5" x14ac:dyDescent="0.25">
      <c r="B46" t="s">
        <v>107</v>
      </c>
    </row>
    <row r="47" spans="1:5" x14ac:dyDescent="0.25">
      <c r="B47" t="s">
        <v>108</v>
      </c>
    </row>
    <row r="48" spans="1:5" x14ac:dyDescent="0.25">
      <c r="B48" t="s">
        <v>109</v>
      </c>
    </row>
    <row r="49" spans="2:2" x14ac:dyDescent="0.25">
      <c r="B49" t="s">
        <v>110</v>
      </c>
    </row>
    <row r="51" spans="2:2" x14ac:dyDescent="0.25">
      <c r="B51" t="s">
        <v>111</v>
      </c>
    </row>
    <row r="52" spans="2:2" x14ac:dyDescent="0.25">
      <c r="B52" t="s">
        <v>112</v>
      </c>
    </row>
    <row r="54" spans="2:2" x14ac:dyDescent="0.25">
      <c r="B54" t="s">
        <v>113</v>
      </c>
    </row>
    <row r="55" spans="2:2" x14ac:dyDescent="0.25">
      <c r="B55" t="s">
        <v>114</v>
      </c>
    </row>
    <row r="56" spans="2:2" x14ac:dyDescent="0.25">
      <c r="B56" t="s">
        <v>115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Problem # 1</vt:lpstr>
      <vt:lpstr>Problem # 2</vt:lpstr>
      <vt:lpstr>Problem # 3</vt:lpstr>
      <vt:lpstr>Problem # 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CoE</dc:creator>
  <cp:lastModifiedBy>Christopher</cp:lastModifiedBy>
  <dcterms:created xsi:type="dcterms:W3CDTF">2013-03-29T11:57:19Z</dcterms:created>
  <dcterms:modified xsi:type="dcterms:W3CDTF">2013-04-09T02:11:28Z</dcterms:modified>
</cp:coreProperties>
</file>