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5800" tabRatio="500"/>
  </bookViews>
  <sheets>
    <sheet name="Prob. 1" sheetId="1" r:id="rId1"/>
    <sheet name="Prob. 2" sheetId="2" r:id="rId2"/>
    <sheet name="Prob. 3" sheetId="3" r:id="rId3"/>
    <sheet name="Prob. 4" sheetId="4" r:id="rId4"/>
  </sheets>
  <definedNames>
    <definedName name="solver_adj" localSheetId="0" hidden="1">'Prob. 1'!#REF!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'Prob. 1'!#REF!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2</definedName>
  </definedName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B20" i="1"/>
  <c r="C33" i="1"/>
  <c r="C32" i="1"/>
  <c r="C31" i="1"/>
  <c r="C30" i="1"/>
  <c r="C29" i="1"/>
  <c r="D33" i="1"/>
  <c r="B33" i="1"/>
  <c r="C22" i="1"/>
  <c r="C23" i="1"/>
  <c r="C24" i="1"/>
  <c r="C25" i="1"/>
  <c r="B25" i="1"/>
  <c r="B24" i="1"/>
  <c r="B22" i="1"/>
  <c r="B23" i="1"/>
  <c r="C18" i="4"/>
  <c r="C17" i="4"/>
  <c r="D17" i="4"/>
  <c r="D16" i="4"/>
  <c r="B17" i="4"/>
  <c r="B18" i="4"/>
  <c r="D18" i="4"/>
  <c r="D19" i="4"/>
  <c r="B8" i="4"/>
  <c r="C8" i="4"/>
  <c r="D8" i="4"/>
  <c r="B9" i="4"/>
  <c r="C9" i="4"/>
  <c r="D9" i="4"/>
  <c r="D10" i="4"/>
  <c r="D7" i="4"/>
  <c r="C7" i="4"/>
  <c r="D5" i="3"/>
  <c r="E5" i="3"/>
  <c r="D6" i="3"/>
  <c r="E6" i="3"/>
  <c r="D7" i="3"/>
  <c r="E7" i="3"/>
  <c r="D8" i="3"/>
  <c r="E8" i="3"/>
  <c r="E9" i="3"/>
  <c r="E4" i="3"/>
  <c r="E9" i="2"/>
  <c r="E8" i="2"/>
  <c r="E7" i="2"/>
  <c r="E6" i="2"/>
  <c r="E5" i="2"/>
  <c r="E4" i="2"/>
  <c r="E11" i="2"/>
  <c r="E10" i="2"/>
  <c r="C12" i="1"/>
  <c r="B12" i="1"/>
</calcChain>
</file>

<file path=xl/sharedStrings.xml><?xml version="1.0" encoding="utf-8"?>
<sst xmlns="http://schemas.openxmlformats.org/spreadsheetml/2006/main" count="53" uniqueCount="31">
  <si>
    <t>Investment</t>
  </si>
  <si>
    <t>A</t>
  </si>
  <si>
    <t>B</t>
  </si>
  <si>
    <t>1. Consider the two one-shot investment alternatives shown in the table below.</t>
  </si>
  <si>
    <t>Period</t>
  </si>
  <si>
    <t>MARR</t>
  </si>
  <si>
    <t>Consider a palletizer at a bottling plant that has an initial cost of $150,000, operating and maintenance costs of $17,500 per year, and an estimated net salvage value of $25,000 at the end of 3 years (the machine has a three-year life). Assume an interest rate of 8 percent. What is the present equivalent cost (present worth) of the investment if the planning horizon is 6 years? Construct a cash flow diagram and spreadsheet that demonstrates your calculations.</t>
  </si>
  <si>
    <t>Year</t>
  </si>
  <si>
    <t>PW</t>
  </si>
  <si>
    <t>Rate</t>
  </si>
  <si>
    <t>Cash Flow</t>
  </si>
  <si>
    <t>Expenses</t>
  </si>
  <si>
    <t>Revenue</t>
  </si>
  <si>
    <t>Operating Costs</t>
  </si>
  <si>
    <t>Capital Expenses</t>
  </si>
  <si>
    <t>3. $5,000 is deposited in an account that pays 6 percent interest per year. Two years from today (end of year 2), another $5,000 is deposited. Three years from today (end of year 3), $10,000 is withdrawn from the account. How much money is in the account 4 years from today?</t>
  </si>
  <si>
    <t>Deposit</t>
  </si>
  <si>
    <t>Interest:</t>
  </si>
  <si>
    <t>Interest</t>
  </si>
  <si>
    <t>Balance</t>
  </si>
  <si>
    <t>Withdrawal</t>
  </si>
  <si>
    <t>NPV:</t>
  </si>
  <si>
    <t>4. The operating and maintenance expenses for a mining machine are expected to be $11,000 in the first year and increase by $800 per year during the 3-year life of the machine. What uniform series of payments would cover these expenses over the life of the machine? Interest is 10 percent/year compounded annually.</t>
  </si>
  <si>
    <t>Increment:</t>
  </si>
  <si>
    <t>Uniform:</t>
  </si>
  <si>
    <t>Assume beginning of year expense and end of year interest:</t>
  </si>
  <si>
    <t>Assume end of year expense:</t>
  </si>
  <si>
    <t>Future Worth:</t>
  </si>
  <si>
    <t>Present Worth:</t>
  </si>
  <si>
    <t>Using the NPV function: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</si>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</sst>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#,##0.0"/>
    <numFmt numFmtId="166" formatCode="0.0000%"/>
    <numFmt numFmtId="167" formatCode="&quot;$&quot;#,##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Arial"/>
    </font>
    <font>
      <sz val="12"/>
      <name val="Arial"/>
    </font>
    <font>
      <b/>
      <sz val="12"/>
      <color rgb="FF000000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>
      <alignment horizontal="left" vertical="center" wrapText="1"/>
    </xf>
    <xf numFmtId="3" fontId="3" fillId="0" borderId="0" xfId="0" applyNumberFormat="1" applyFont="1"/>
    <xf numFmtId="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3" fillId="2" borderId="0" xfId="0" applyNumberFormat="1" applyFont="1" applyFill="1"/>
    <xf numFmtId="164" fontId="3" fillId="0" borderId="0" xfId="0" applyNumberFormat="1" applyFont="1" applyFill="1"/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left"/>
    </xf>
    <xf numFmtId="0" fontId="8" fillId="0" borderId="0" xfId="0" quotePrefix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3" fillId="2" borderId="0" xfId="0" applyNumberFormat="1" applyFont="1" applyFill="1"/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20" sqref="E20"/>
    </sheetView>
  </sheetViews>
  <sheetFormatPr baseColWidth="10" defaultRowHeight="15" x14ac:dyDescent="0"/>
  <cols>
    <col min="1" max="1" width="13.1640625" style="1" customWidth="1"/>
    <col min="2" max="2" width="15.5" style="1" customWidth="1"/>
    <col min="3" max="3" width="14" style="1" customWidth="1"/>
    <col min="4" max="4" width="8.6640625" style="1" customWidth="1"/>
    <col min="5" max="5" width="11" style="1" customWidth="1"/>
    <col min="6" max="6" width="13" style="1" customWidth="1"/>
    <col min="7" max="7" width="12.6640625" style="1" customWidth="1"/>
    <col min="8" max="8" width="12.6640625" style="1" bestFit="1" customWidth="1"/>
    <col min="9" max="16384" width="10.83203125" style="1"/>
  </cols>
  <sheetData>
    <row r="1" spans="1:13" ht="22" customHeight="1" thickBot="1">
      <c r="A1" s="12" t="s">
        <v>3</v>
      </c>
      <c r="B1" s="12"/>
      <c r="C1" s="12"/>
      <c r="D1" s="12"/>
      <c r="E1" s="12"/>
      <c r="F1" s="12"/>
      <c r="G1" s="12"/>
      <c r="H1" s="5"/>
      <c r="I1" s="5"/>
      <c r="J1" s="5"/>
      <c r="K1" s="5"/>
      <c r="L1" s="5"/>
      <c r="M1" s="5"/>
    </row>
    <row r="2" spans="1:13" ht="16" thickBot="1">
      <c r="A2" s="8" t="s">
        <v>0</v>
      </c>
      <c r="B2" s="9">
        <v>0</v>
      </c>
      <c r="C2" s="9">
        <v>1</v>
      </c>
      <c r="D2" s="9">
        <v>2</v>
      </c>
      <c r="E2" s="9">
        <v>3</v>
      </c>
      <c r="F2" s="2"/>
      <c r="G2" s="2"/>
    </row>
    <row r="3" spans="1:13" ht="16" thickBot="1">
      <c r="A3" s="10" t="s">
        <v>1</v>
      </c>
      <c r="B3" s="11">
        <v>-100000</v>
      </c>
      <c r="C3" s="11">
        <v>50000</v>
      </c>
      <c r="D3" s="11">
        <v>50000</v>
      </c>
      <c r="E3" s="11">
        <v>100000</v>
      </c>
      <c r="F3" s="3"/>
      <c r="G3" s="3"/>
    </row>
    <row r="4" spans="1:13" ht="16" thickBot="1">
      <c r="A4" s="10" t="s">
        <v>2</v>
      </c>
      <c r="B4" s="11">
        <v>-125000</v>
      </c>
      <c r="C4" s="11">
        <v>50000</v>
      </c>
      <c r="D4" s="11">
        <v>100000</v>
      </c>
      <c r="E4" s="11">
        <v>50000</v>
      </c>
      <c r="F4" s="3"/>
      <c r="G4" s="3"/>
    </row>
    <row r="5" spans="1:13">
      <c r="A5" s="3"/>
      <c r="B5" s="3"/>
      <c r="C5" s="3"/>
      <c r="D5" s="4"/>
      <c r="E5" s="3"/>
      <c r="F5" s="3"/>
      <c r="G5" s="3"/>
    </row>
    <row r="6" spans="1:13">
      <c r="A6" s="3" t="s">
        <v>27</v>
      </c>
      <c r="B6" s="3"/>
      <c r="C6" s="3"/>
      <c r="D6" s="4"/>
      <c r="E6" s="3"/>
      <c r="F6" s="3"/>
      <c r="G6" s="3"/>
    </row>
    <row r="7" spans="1:13">
      <c r="A7" s="29" t="s">
        <v>4</v>
      </c>
      <c r="B7" s="29" t="s">
        <v>1</v>
      </c>
      <c r="C7" s="29" t="s">
        <v>2</v>
      </c>
      <c r="D7" s="4"/>
      <c r="E7" s="3"/>
      <c r="F7" s="3" t="s">
        <v>5</v>
      </c>
      <c r="G7" s="3"/>
    </row>
    <row r="8" spans="1:13">
      <c r="A8" s="6">
        <v>0</v>
      </c>
      <c r="B8" s="3">
        <v>-100000</v>
      </c>
      <c r="C8" s="3">
        <v>-125000</v>
      </c>
      <c r="D8" s="4"/>
      <c r="E8" s="3"/>
      <c r="F8" s="7">
        <v>0.1</v>
      </c>
      <c r="G8" s="3"/>
    </row>
    <row r="9" spans="1:13">
      <c r="A9" s="6">
        <v>1</v>
      </c>
      <c r="B9" s="3">
        <v>50000</v>
      </c>
      <c r="C9" s="3">
        <v>50000</v>
      </c>
      <c r="D9" s="4"/>
      <c r="E9" s="3"/>
      <c r="F9" s="3"/>
      <c r="G9" s="3"/>
    </row>
    <row r="10" spans="1:13">
      <c r="A10" s="6">
        <v>2</v>
      </c>
      <c r="B10" s="3">
        <v>50000</v>
      </c>
      <c r="C10" s="3">
        <v>100000</v>
      </c>
      <c r="D10" s="4"/>
      <c r="E10" s="3"/>
      <c r="F10" s="3"/>
      <c r="G10" s="3"/>
    </row>
    <row r="11" spans="1:13">
      <c r="A11" s="6">
        <v>3</v>
      </c>
      <c r="B11" s="3">
        <v>100000</v>
      </c>
      <c r="C11" s="3">
        <v>50000</v>
      </c>
      <c r="D11" s="3"/>
      <c r="E11" s="3"/>
      <c r="F11" s="3"/>
      <c r="G11" s="3"/>
    </row>
    <row r="12" spans="1:13">
      <c r="B12" s="14">
        <f>FV($F$8,3,,100000)+FV($F$8,2,,-B9)+FV($F$8,1,,-B10)+B11</f>
        <v>82399.999999999971</v>
      </c>
      <c r="C12" s="15">
        <f>FV($F$8,3,,125000)+FV($F$8,2,,-C9)+FV($F$8,1,,-C10)+C11</f>
        <v>54124.999999999956</v>
      </c>
    </row>
    <row r="14" spans="1:13">
      <c r="A14" s="3" t="s">
        <v>28</v>
      </c>
      <c r="B14" s="3"/>
      <c r="C14" s="3"/>
      <c r="D14" s="4"/>
      <c r="E14" s="3"/>
      <c r="F14" s="3"/>
      <c r="G14" s="3"/>
    </row>
    <row r="15" spans="1:13">
      <c r="A15" s="29" t="s">
        <v>4</v>
      </c>
      <c r="B15" s="29" t="s">
        <v>1</v>
      </c>
      <c r="C15" s="29" t="s">
        <v>2</v>
      </c>
      <c r="D15" s="4"/>
      <c r="E15" s="3"/>
      <c r="F15" s="3" t="s">
        <v>5</v>
      </c>
      <c r="G15" s="3"/>
    </row>
    <row r="16" spans="1:13">
      <c r="A16" s="6">
        <v>0</v>
      </c>
      <c r="B16" s="3">
        <v>-100000</v>
      </c>
      <c r="C16" s="3">
        <v>-125000</v>
      </c>
      <c r="D16" s="4"/>
      <c r="E16" s="3"/>
      <c r="F16" s="7">
        <v>0.1</v>
      </c>
      <c r="G16" s="3"/>
    </row>
    <row r="17" spans="1:8">
      <c r="A17" s="6">
        <v>1</v>
      </c>
      <c r="B17" s="3">
        <v>50000</v>
      </c>
      <c r="C17" s="3">
        <v>50000</v>
      </c>
      <c r="D17" s="4"/>
      <c r="E17" s="3"/>
      <c r="F17" s="3"/>
      <c r="G17" s="3"/>
      <c r="H17" s="36"/>
    </row>
    <row r="18" spans="1:8">
      <c r="A18" s="6">
        <v>2</v>
      </c>
      <c r="B18" s="3">
        <v>50000</v>
      </c>
      <c r="C18" s="3">
        <v>100000</v>
      </c>
      <c r="D18" s="4"/>
      <c r="E18" s="3"/>
      <c r="F18" s="3"/>
      <c r="G18" s="3"/>
    </row>
    <row r="19" spans="1:8">
      <c r="A19" s="6">
        <v>3</v>
      </c>
      <c r="B19" s="3">
        <v>100000</v>
      </c>
      <c r="C19" s="3">
        <v>50000</v>
      </c>
      <c r="D19" s="3"/>
      <c r="E19" s="3"/>
      <c r="F19" s="3"/>
      <c r="G19" s="3"/>
    </row>
    <row r="20" spans="1:8">
      <c r="B20" s="14">
        <f>B16+PV($F$8,1,,-B17)+PV($F$8,2,,-B18)+PV($F$8,3,,-B19)</f>
        <v>61908.339594289973</v>
      </c>
      <c r="C20" s="14">
        <f>C16+PV($F$8,1,,-C17)+PV($F$8,2,,-C18)+PV($F$8,3,,-C19)</f>
        <v>40664.913598797859</v>
      </c>
    </row>
    <row r="22" spans="1:8">
      <c r="B22" s="36">
        <f>PV($F$16,1,,-B17)</f>
        <v>45454.545454545449</v>
      </c>
      <c r="C22" s="36">
        <f>PV($F$16,1,,-C17)</f>
        <v>45454.545454545449</v>
      </c>
    </row>
    <row r="23" spans="1:8">
      <c r="B23" s="36">
        <f>PV($F$16,2,,-B18)</f>
        <v>41322.31404958677</v>
      </c>
      <c r="C23" s="36">
        <f>PV($F$16,2,,-C18)</f>
        <v>82644.62809917354</v>
      </c>
    </row>
    <row r="24" spans="1:8">
      <c r="B24" s="36">
        <f>PV($F$16,3,,-B19)</f>
        <v>75131.480090157755</v>
      </c>
      <c r="C24" s="36">
        <f>PV($F$16,3,,-C19)</f>
        <v>37565.740045078877</v>
      </c>
    </row>
    <row r="25" spans="1:8">
      <c r="B25" s="36">
        <f>SUM(B22:B24)+B16</f>
        <v>61908.339594289951</v>
      </c>
      <c r="C25" s="36">
        <f>SUM(C22:C24)+C16</f>
        <v>40664.913598797866</v>
      </c>
    </row>
    <row r="27" spans="1:8">
      <c r="A27" s="3" t="s">
        <v>29</v>
      </c>
      <c r="B27" s="3"/>
      <c r="C27" s="3"/>
      <c r="D27" s="4"/>
      <c r="E27" s="3"/>
      <c r="F27" s="3"/>
      <c r="G27" s="3"/>
    </row>
    <row r="28" spans="1:8">
      <c r="A28" s="29" t="s">
        <v>4</v>
      </c>
      <c r="B28" s="29" t="s">
        <v>1</v>
      </c>
      <c r="C28" s="1" t="s">
        <v>30</v>
      </c>
      <c r="D28" s="29" t="s">
        <v>2</v>
      </c>
      <c r="E28" s="3"/>
      <c r="F28" s="3" t="s">
        <v>5</v>
      </c>
      <c r="G28" s="3"/>
    </row>
    <row r="29" spans="1:8">
      <c r="A29" s="6">
        <v>0</v>
      </c>
      <c r="B29" s="3">
        <v>-100000</v>
      </c>
      <c r="C29" s="3">
        <f>B29</f>
        <v>-100000</v>
      </c>
      <c r="D29" s="3">
        <v>-125000</v>
      </c>
      <c r="E29" s="3"/>
      <c r="F29" s="7">
        <v>0.1</v>
      </c>
      <c r="G29" s="3"/>
    </row>
    <row r="30" spans="1:8">
      <c r="A30" s="6">
        <v>1</v>
      </c>
      <c r="B30" s="3">
        <v>50000</v>
      </c>
      <c r="C30" s="3">
        <f>NPV($F$29,B30)</f>
        <v>45454.545454545449</v>
      </c>
      <c r="D30" s="3">
        <v>50000</v>
      </c>
      <c r="E30" s="3"/>
      <c r="F30" s="3"/>
      <c r="G30" s="3"/>
    </row>
    <row r="31" spans="1:8">
      <c r="A31" s="6">
        <v>2</v>
      </c>
      <c r="B31" s="3">
        <v>50000</v>
      </c>
      <c r="C31" s="3">
        <f>NPV($F$29,B30,B31)</f>
        <v>86776.859504132211</v>
      </c>
      <c r="D31" s="3">
        <v>100000</v>
      </c>
      <c r="E31" s="3"/>
      <c r="F31" s="3"/>
      <c r="G31" s="3"/>
    </row>
    <row r="32" spans="1:8">
      <c r="A32" s="6">
        <v>3</v>
      </c>
      <c r="B32" s="3">
        <v>100000</v>
      </c>
      <c r="C32" s="3">
        <f>NPV($F$29,B30:B32)</f>
        <v>161908.33959428998</v>
      </c>
      <c r="D32" s="3">
        <v>50000</v>
      </c>
      <c r="E32" s="3"/>
      <c r="F32" s="3"/>
      <c r="G32" s="3"/>
    </row>
    <row r="33" spans="2:4">
      <c r="B33" s="14">
        <f>FV($F$8,3,,100000)+FV($F$8,2,,-B30)+FV($F$8,1,,-B31)+B32</f>
        <v>82399.999999999971</v>
      </c>
      <c r="C33" s="3">
        <f>SUM(C28:C32)</f>
        <v>194139.74455296763</v>
      </c>
      <c r="D33" s="15">
        <f>FV($F$8,3,,125000)+FV($F$8,2,,-D30)+FV($F$8,1,,-D31)+D32</f>
        <v>54124.999999999956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2" sqref="A2:E3"/>
    </sheetView>
  </sheetViews>
  <sheetFormatPr baseColWidth="10" defaultRowHeight="15" x14ac:dyDescent="0"/>
  <cols>
    <col min="1" max="1" width="10.83203125" style="1"/>
    <col min="2" max="2" width="17" style="1" customWidth="1"/>
    <col min="3" max="3" width="16" style="1" customWidth="1"/>
    <col min="4" max="4" width="11.83203125" style="1" customWidth="1"/>
    <col min="5" max="5" width="13" style="1" bestFit="1" customWidth="1"/>
    <col min="6" max="16384" width="10.83203125" style="1"/>
  </cols>
  <sheetData>
    <row r="1" spans="1:11" ht="80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1"/>
      <c r="B2" s="30" t="s">
        <v>10</v>
      </c>
      <c r="C2" s="30"/>
      <c r="D2" s="30"/>
      <c r="E2" s="28"/>
    </row>
    <row r="3" spans="1:11">
      <c r="A3" s="28" t="s">
        <v>7</v>
      </c>
      <c r="B3" s="28" t="s">
        <v>14</v>
      </c>
      <c r="C3" s="28" t="s">
        <v>13</v>
      </c>
      <c r="D3" s="32" t="s">
        <v>12</v>
      </c>
      <c r="E3" s="28" t="s">
        <v>8</v>
      </c>
      <c r="F3" s="1" t="s">
        <v>9</v>
      </c>
    </row>
    <row r="4" spans="1:11">
      <c r="A4" s="1">
        <v>0</v>
      </c>
      <c r="B4" s="3">
        <v>-150000</v>
      </c>
      <c r="C4" s="3">
        <v>0</v>
      </c>
      <c r="D4" s="16">
        <v>0</v>
      </c>
      <c r="E4" s="3">
        <f>PV($F$4,A4,,-(B4+C4+D4))</f>
        <v>-150000</v>
      </c>
      <c r="F4" s="7">
        <v>0.08</v>
      </c>
    </row>
    <row r="5" spans="1:11">
      <c r="A5" s="1">
        <v>1</v>
      </c>
      <c r="B5" s="3">
        <v>0</v>
      </c>
      <c r="C5" s="3">
        <v>-17500</v>
      </c>
      <c r="D5" s="16">
        <v>0</v>
      </c>
      <c r="E5" s="3">
        <f>PV($F$4,A5,,-(B5+C5+D5))</f>
        <v>-16203.703703703703</v>
      </c>
    </row>
    <row r="6" spans="1:11">
      <c r="A6" s="1">
        <v>2</v>
      </c>
      <c r="B6" s="3">
        <v>0</v>
      </c>
      <c r="C6" s="3">
        <v>-17500</v>
      </c>
      <c r="D6" s="16">
        <v>0</v>
      </c>
      <c r="E6" s="3">
        <f>PV($F$4,A6,,-(B6+C6+D6))</f>
        <v>-15003.429355281205</v>
      </c>
    </row>
    <row r="7" spans="1:11">
      <c r="A7" s="1">
        <v>3</v>
      </c>
      <c r="B7" s="3">
        <v>-150000</v>
      </c>
      <c r="C7" s="3">
        <v>-17500</v>
      </c>
      <c r="D7" s="16">
        <v>25000</v>
      </c>
      <c r="E7" s="3">
        <f>PV($F$4,A7,,-(B7+C7+D7))</f>
        <v>-113121.09434537416</v>
      </c>
    </row>
    <row r="8" spans="1:11">
      <c r="A8" s="1">
        <v>4</v>
      </c>
      <c r="B8" s="3">
        <v>0</v>
      </c>
      <c r="C8" s="3">
        <v>-17500</v>
      </c>
      <c r="D8" s="16">
        <v>0</v>
      </c>
      <c r="E8" s="3">
        <f>PV($F$4,A8,,-(B8+C8+D8))</f>
        <v>-12863.022423937931</v>
      </c>
    </row>
    <row r="9" spans="1:11">
      <c r="A9" s="1">
        <v>5</v>
      </c>
      <c r="B9" s="3">
        <v>0</v>
      </c>
      <c r="C9" s="3">
        <v>-17500</v>
      </c>
      <c r="D9" s="16">
        <v>0</v>
      </c>
      <c r="E9" s="3">
        <f>PV($F$4,A9,,-(B9+C9+D9))</f>
        <v>-11910.205948090677</v>
      </c>
    </row>
    <row r="10" spans="1:11">
      <c r="A10" s="1">
        <v>6</v>
      </c>
      <c r="B10" s="3">
        <v>0</v>
      </c>
      <c r="C10" s="3">
        <v>-17500</v>
      </c>
      <c r="D10" s="16">
        <v>25000</v>
      </c>
      <c r="E10" s="3">
        <f>PV($F$4,A10,,-(B10+C10+D10))</f>
        <v>4726.2722016232847</v>
      </c>
    </row>
    <row r="11" spans="1:11">
      <c r="E11" s="14">
        <f>SUM(E4:E10)</f>
        <v>-314375.18357476441</v>
      </c>
    </row>
  </sheetData>
  <mergeCells count="2">
    <mergeCell ref="A1:K1"/>
    <mergeCell ref="B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" sqref="A3:E3"/>
    </sheetView>
  </sheetViews>
  <sheetFormatPr baseColWidth="10" defaultColWidth="8.83203125" defaultRowHeight="15" x14ac:dyDescent="0"/>
  <cols>
    <col min="1" max="8" width="13.83203125" style="18" customWidth="1"/>
    <col min="9" max="16384" width="8.83203125" style="17"/>
  </cols>
  <sheetData>
    <row r="1" spans="1:8" ht="60" customHeight="1">
      <c r="A1" s="19" t="s">
        <v>15</v>
      </c>
      <c r="B1" s="19"/>
      <c r="C1" s="19"/>
      <c r="D1" s="19"/>
      <c r="E1" s="19"/>
      <c r="F1" s="19"/>
      <c r="G1" s="19"/>
      <c r="H1" s="19"/>
    </row>
    <row r="2" spans="1:8">
      <c r="A2" s="18" t="s">
        <v>17</v>
      </c>
      <c r="B2" s="24">
        <v>0.06</v>
      </c>
      <c r="C2" s="24"/>
    </row>
    <row r="3" spans="1:8">
      <c r="A3" s="33" t="s">
        <v>4</v>
      </c>
      <c r="B3" s="33" t="s">
        <v>16</v>
      </c>
      <c r="C3" s="33" t="s">
        <v>20</v>
      </c>
      <c r="D3" s="33" t="s">
        <v>18</v>
      </c>
      <c r="E3" s="34" t="s">
        <v>19</v>
      </c>
    </row>
    <row r="4" spans="1:8">
      <c r="A4" s="25">
        <v>0</v>
      </c>
      <c r="B4" s="26">
        <v>5000</v>
      </c>
      <c r="C4" s="26">
        <v>0</v>
      </c>
      <c r="D4" s="26">
        <v>0</v>
      </c>
      <c r="E4" s="26">
        <f>SUM(B4:D4)</f>
        <v>5000</v>
      </c>
    </row>
    <row r="5" spans="1:8">
      <c r="A5" s="25">
        <v>1</v>
      </c>
      <c r="B5" s="26">
        <v>0</v>
      </c>
      <c r="C5" s="26">
        <v>0</v>
      </c>
      <c r="D5" s="26">
        <f>E4*$B$2</f>
        <v>300</v>
      </c>
      <c r="E5" s="26">
        <f>SUM(B5:D5)+E4</f>
        <v>5300</v>
      </c>
    </row>
    <row r="6" spans="1:8">
      <c r="A6" s="25">
        <v>2</v>
      </c>
      <c r="B6" s="26">
        <v>5000</v>
      </c>
      <c r="C6" s="26">
        <v>0</v>
      </c>
      <c r="D6" s="26">
        <f>E5*$B$2</f>
        <v>318</v>
      </c>
      <c r="E6" s="26">
        <f>SUM(B6:D6)+E5</f>
        <v>10618</v>
      </c>
    </row>
    <row r="7" spans="1:8">
      <c r="A7" s="25">
        <v>3</v>
      </c>
      <c r="B7" s="26">
        <v>0</v>
      </c>
      <c r="C7" s="26">
        <v>-10000</v>
      </c>
      <c r="D7" s="26">
        <f>E6*$B$2</f>
        <v>637.07999999999993</v>
      </c>
      <c r="E7" s="26">
        <f>SUM(B7:D7)+E6</f>
        <v>1255.08</v>
      </c>
    </row>
    <row r="8" spans="1:8">
      <c r="A8" s="25">
        <v>4</v>
      </c>
      <c r="B8" s="26">
        <v>0</v>
      </c>
      <c r="C8" s="26">
        <v>0</v>
      </c>
      <c r="D8" s="26">
        <f>E7*$B$2</f>
        <v>75.304799999999986</v>
      </c>
      <c r="E8" s="27">
        <f>SUM(B8:D8)+E7</f>
        <v>1330.3847999999998</v>
      </c>
    </row>
    <row r="9" spans="1:8">
      <c r="D9" s="25" t="s">
        <v>21</v>
      </c>
      <c r="E9" s="27">
        <f>FV(B2,A8,,-NPV(B2,B5+C5,B6+C6,B7+C7,B8+C8)-(B4+C4))</f>
        <v>1330.3848000000014</v>
      </c>
    </row>
    <row r="10" spans="1:8">
      <c r="D10" s="22"/>
      <c r="E10" s="22"/>
    </row>
    <row r="16" spans="1:8">
      <c r="D16" s="22"/>
    </row>
    <row r="17" spans="4:5">
      <c r="D17" s="20"/>
    </row>
    <row r="18" spans="4:5">
      <c r="D18" s="22"/>
      <c r="E18" s="23"/>
    </row>
    <row r="19" spans="4:5">
      <c r="D19" s="22"/>
    </row>
    <row r="22" spans="4:5">
      <c r="D22" s="21"/>
    </row>
    <row r="23" spans="4:5">
      <c r="D23" s="21"/>
    </row>
    <row r="24" spans="4:5">
      <c r="D24" s="21"/>
    </row>
    <row r="28" spans="4:5">
      <c r="D28" s="22"/>
    </row>
    <row r="30" spans="4:5">
      <c r="D30" s="21"/>
    </row>
    <row r="31" spans="4:5">
      <c r="D31" s="21"/>
    </row>
    <row r="32" spans="4:5">
      <c r="D32" s="21"/>
    </row>
    <row r="33" spans="4:4">
      <c r="D33" s="21"/>
    </row>
    <row r="34" spans="4:4">
      <c r="D34" s="21"/>
    </row>
    <row r="35" spans="4:4">
      <c r="D35" s="21"/>
    </row>
    <row r="36" spans="4:4">
      <c r="D36" s="21"/>
    </row>
    <row r="37" spans="4:4">
      <c r="D37" s="21"/>
    </row>
  </sheetData>
  <mergeCells count="1"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0" sqref="D10"/>
    </sheetView>
  </sheetViews>
  <sheetFormatPr baseColWidth="10" defaultRowHeight="15" x14ac:dyDescent="0"/>
  <cols>
    <col min="1" max="5" width="13.6640625" style="1" customWidth="1"/>
    <col min="6" max="16384" width="10.83203125" style="1"/>
  </cols>
  <sheetData>
    <row r="1" spans="1:8" ht="60" customHeight="1">
      <c r="A1" s="19" t="s">
        <v>22</v>
      </c>
      <c r="B1" s="19"/>
      <c r="C1" s="19"/>
      <c r="D1" s="19"/>
      <c r="E1" s="19"/>
      <c r="F1" s="19"/>
      <c r="G1" s="19"/>
      <c r="H1" s="19"/>
    </row>
    <row r="2" spans="1:8">
      <c r="A2" s="1" t="s">
        <v>25</v>
      </c>
    </row>
    <row r="4" spans="1:8">
      <c r="A4" s="1" t="s">
        <v>17</v>
      </c>
      <c r="B4" s="7">
        <v>0.1</v>
      </c>
      <c r="D4" s="1" t="s">
        <v>23</v>
      </c>
      <c r="E4" s="26">
        <v>-800</v>
      </c>
    </row>
    <row r="5" spans="1:8">
      <c r="A5" s="28" t="s">
        <v>4</v>
      </c>
      <c r="B5" s="28" t="s">
        <v>11</v>
      </c>
      <c r="C5" s="28" t="s">
        <v>18</v>
      </c>
      <c r="D5" s="28" t="s">
        <v>19</v>
      </c>
    </row>
    <row r="6" spans="1:8">
      <c r="A6" s="1">
        <v>0</v>
      </c>
      <c r="B6" s="26">
        <v>0</v>
      </c>
      <c r="C6" s="26">
        <v>0</v>
      </c>
      <c r="D6" s="3">
        <v>0</v>
      </c>
    </row>
    <row r="7" spans="1:8">
      <c r="A7" s="1">
        <v>1</v>
      </c>
      <c r="B7" s="26">
        <v>-11000</v>
      </c>
      <c r="C7" s="26">
        <f>$B$4*(D6+B7)</f>
        <v>-1100</v>
      </c>
      <c r="D7" s="3">
        <f>D6+SUM(B7:C7)</f>
        <v>-12100</v>
      </c>
    </row>
    <row r="8" spans="1:8">
      <c r="A8" s="1">
        <v>2</v>
      </c>
      <c r="B8" s="26">
        <f>B7+$E$4</f>
        <v>-11800</v>
      </c>
      <c r="C8" s="26">
        <f>$B$4*(D7+B8)</f>
        <v>-2390</v>
      </c>
      <c r="D8" s="3">
        <f>D7+SUM(B8:C8)</f>
        <v>-26290</v>
      </c>
    </row>
    <row r="9" spans="1:8">
      <c r="A9" s="1">
        <v>3</v>
      </c>
      <c r="B9" s="26">
        <f>B8+$E$4</f>
        <v>-12600</v>
      </c>
      <c r="C9" s="26">
        <f>$B$4*(D8+B9)</f>
        <v>-3889</v>
      </c>
      <c r="D9" s="3">
        <f>D8+SUM(B9:C9)</f>
        <v>-42779</v>
      </c>
    </row>
    <row r="10" spans="1:8">
      <c r="C10" s="35" t="s">
        <v>24</v>
      </c>
      <c r="D10" s="37">
        <f>PMT(B4,3,,D9)</f>
        <v>12924.169184290033</v>
      </c>
    </row>
    <row r="12" spans="1:8">
      <c r="A12" s="1" t="s">
        <v>26</v>
      </c>
    </row>
    <row r="13" spans="1:8">
      <c r="A13" s="1" t="s">
        <v>17</v>
      </c>
      <c r="B13" s="7">
        <v>0.1</v>
      </c>
      <c r="D13" s="1" t="s">
        <v>23</v>
      </c>
      <c r="E13" s="26">
        <v>-800</v>
      </c>
    </row>
    <row r="14" spans="1:8">
      <c r="A14" s="28" t="s">
        <v>4</v>
      </c>
      <c r="B14" s="28" t="s">
        <v>11</v>
      </c>
      <c r="C14" s="28" t="s">
        <v>18</v>
      </c>
      <c r="D14" s="28" t="s">
        <v>19</v>
      </c>
    </row>
    <row r="15" spans="1:8">
      <c r="A15" s="1">
        <v>0</v>
      </c>
      <c r="B15" s="26">
        <v>0</v>
      </c>
      <c r="C15" s="26">
        <v>0</v>
      </c>
      <c r="D15" s="3">
        <v>0</v>
      </c>
    </row>
    <row r="16" spans="1:8">
      <c r="A16" s="1">
        <v>1</v>
      </c>
      <c r="B16" s="26">
        <v>-11000</v>
      </c>
      <c r="C16" s="26">
        <v>0</v>
      </c>
      <c r="D16" s="3">
        <f>D15+SUM(B16:C16)</f>
        <v>-11000</v>
      </c>
    </row>
    <row r="17" spans="1:4">
      <c r="A17" s="1">
        <v>2</v>
      </c>
      <c r="B17" s="26">
        <f>B16+$E$4</f>
        <v>-11800</v>
      </c>
      <c r="C17" s="26">
        <f>D16*$B$13</f>
        <v>-1100</v>
      </c>
      <c r="D17" s="3">
        <f>D16+SUM(B17:C17)</f>
        <v>-23900</v>
      </c>
    </row>
    <row r="18" spans="1:4">
      <c r="A18" s="1">
        <v>3</v>
      </c>
      <c r="B18" s="26">
        <f>B17+$E$4</f>
        <v>-12600</v>
      </c>
      <c r="C18" s="26">
        <f>D17*$B$13</f>
        <v>-2390</v>
      </c>
      <c r="D18" s="3">
        <f>D17+SUM(B18:C18)</f>
        <v>-38890</v>
      </c>
    </row>
    <row r="19" spans="1:4">
      <c r="C19" s="35" t="s">
        <v>24</v>
      </c>
      <c r="D19" s="37">
        <f>PMT(B13,3,,D18)</f>
        <v>11749.244712990941</v>
      </c>
    </row>
  </sheetData>
  <mergeCells count="1"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Prob. 1</vt:lpstr>
      <vt:lpstr>Prob. 2</vt:lpstr>
      <vt:lpstr>Prob. 3</vt:lpstr>
      <vt:lpstr>Prob. 4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2013-02-23T04:11:53Z</dcterms:created>
  <dcterms:modified xsi:type="dcterms:W3CDTF">2013-04-02T14:37:10Z</dcterms:modified>
</cp:coreProperties>
</file>