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Problem 1" sheetId="1" r:id="rId1"/>
    <sheet name="Problem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 l="1"/>
  <c r="G30" i="1"/>
  <c r="G31" i="1"/>
  <c r="G32" i="1"/>
  <c r="F29" i="1"/>
  <c r="F30" i="1"/>
  <c r="F31" i="1"/>
  <c r="F32" i="1"/>
  <c r="F11" i="1"/>
  <c r="F12" i="1"/>
  <c r="F13" i="1"/>
  <c r="F14" i="1"/>
  <c r="G11" i="1"/>
  <c r="G12" i="1"/>
  <c r="G13" i="1"/>
  <c r="G14" i="1"/>
  <c r="B37" i="1"/>
  <c r="B39" i="1" s="1"/>
  <c r="F13" i="2"/>
  <c r="F14" i="2"/>
  <c r="G8" i="2"/>
  <c r="G4" i="2"/>
  <c r="F6" i="2" s="1"/>
  <c r="F11" i="2" l="1"/>
  <c r="F12" i="2" s="1"/>
  <c r="F16" i="2" s="1"/>
  <c r="F15" i="2"/>
  <c r="B38" i="1" l="1"/>
  <c r="B35" i="1"/>
  <c r="B26" i="1"/>
  <c r="B27" i="1"/>
  <c r="C27" i="1" s="1"/>
  <c r="B28" i="1"/>
  <c r="C28" i="1" s="1"/>
  <c r="B29" i="1"/>
  <c r="B30" i="1"/>
  <c r="B31" i="1"/>
  <c r="C31" i="1" s="1"/>
  <c r="B32" i="1"/>
  <c r="B25" i="1"/>
  <c r="C25" i="1" s="1"/>
  <c r="C32" i="1"/>
  <c r="B34" i="1" s="1"/>
  <c r="B36" i="1" s="1"/>
  <c r="C30" i="1"/>
  <c r="C29" i="1"/>
  <c r="C26" i="1"/>
  <c r="B19" i="1"/>
  <c r="B17" i="1"/>
  <c r="B8" i="1"/>
  <c r="B9" i="1"/>
  <c r="C9" i="1" s="1"/>
  <c r="B10" i="1"/>
  <c r="B11" i="1"/>
  <c r="C11" i="1" s="1"/>
  <c r="B12" i="1"/>
  <c r="B13" i="1"/>
  <c r="C13" i="1" s="1"/>
  <c r="B14" i="1"/>
  <c r="C14" i="1" s="1"/>
  <c r="B7" i="1"/>
  <c r="C7" i="1" s="1"/>
  <c r="B14" i="2"/>
  <c r="B13" i="2"/>
  <c r="C4" i="2"/>
  <c r="B6" i="2" s="1"/>
  <c r="C8" i="2"/>
  <c r="C8" i="1"/>
  <c r="C10" i="1"/>
  <c r="C12" i="1"/>
  <c r="D14" i="1" l="1"/>
  <c r="D11" i="1"/>
  <c r="E11" i="1" s="1"/>
  <c r="B20" i="1"/>
  <c r="B21" i="1"/>
  <c r="B11" i="2"/>
  <c r="B12" i="2" s="1"/>
  <c r="B16" i="2" s="1"/>
  <c r="B15" i="2"/>
  <c r="D31" i="1"/>
  <c r="D29" i="1"/>
  <c r="D32" i="1"/>
  <c r="D30" i="1"/>
  <c r="D12" i="1"/>
  <c r="E12" i="1" s="1"/>
  <c r="D13" i="1"/>
  <c r="B16" i="1"/>
  <c r="B18" i="1" s="1"/>
  <c r="E13" i="1" l="1"/>
  <c r="E14" i="1" s="1"/>
  <c r="E29" i="1"/>
  <c r="E30" i="1" s="1"/>
  <c r="E31" i="1" s="1"/>
  <c r="E32" i="1" s="1"/>
</calcChain>
</file>

<file path=xl/sharedStrings.xml><?xml version="1.0" encoding="utf-8"?>
<sst xmlns="http://schemas.openxmlformats.org/spreadsheetml/2006/main" count="96" uniqueCount="51">
  <si>
    <t>Loan</t>
  </si>
  <si>
    <t>Annual Interest Rate</t>
  </si>
  <si>
    <t>4 equal payments after 4 years</t>
  </si>
  <si>
    <t>Time(years)</t>
  </si>
  <si>
    <t>Total</t>
  </si>
  <si>
    <t>Compounded Interest</t>
  </si>
  <si>
    <t>Payments</t>
  </si>
  <si>
    <t>Payment to Interest</t>
  </si>
  <si>
    <t>Payment to Principal</t>
  </si>
  <si>
    <t>Purchase Value</t>
  </si>
  <si>
    <t>Down Payment</t>
  </si>
  <si>
    <t>Closing Costs</t>
  </si>
  <si>
    <t>Rate</t>
  </si>
  <si>
    <t>Time</t>
  </si>
  <si>
    <t>Compounded monthly</t>
  </si>
  <si>
    <t>Months</t>
  </si>
  <si>
    <t>Future Worth Factor</t>
  </si>
  <si>
    <t>Present Worth Factor</t>
  </si>
  <si>
    <t>Monthly Payments</t>
  </si>
  <si>
    <t>Effective Interest Rate</t>
  </si>
  <si>
    <t>Payment Balance</t>
  </si>
  <si>
    <t>Annual Payment</t>
  </si>
  <si>
    <t>Future Value</t>
  </si>
  <si>
    <t>Present Value</t>
  </si>
  <si>
    <t>P+I</t>
  </si>
  <si>
    <t>APR</t>
  </si>
  <si>
    <t>10 year =</t>
  </si>
  <si>
    <t>P+I:Principle + Interest</t>
  </si>
  <si>
    <t>Principle = $10,000</t>
  </si>
  <si>
    <t>Interest(compounded) = (10000*(1+10%)^year)-10000</t>
  </si>
  <si>
    <t>Comments/Explainations</t>
  </si>
  <si>
    <t>Payments = (P+I at eighth year)/4 equal payments</t>
  </si>
  <si>
    <t>Payment to principle = $10,000/4 equal payments</t>
  </si>
  <si>
    <t>Payment to interest = Annual payment - Payment to principle</t>
  </si>
  <si>
    <t>Future Value = 10000*(1+10%)^8</t>
  </si>
  <si>
    <t>Present Value = Future Value*(1+10%)^-8</t>
  </si>
  <si>
    <t>Interest(double compounded) = ((10000*(1+10%)^year)-10000)*2</t>
  </si>
  <si>
    <t>By including the closing costs you are increasing the value of the loan amount</t>
  </si>
  <si>
    <t>By paying the closing costs up front you reduce the amount of the loan, hence you end up paying less interest.</t>
  </si>
  <si>
    <t>Loan interest with closing costs</t>
  </si>
  <si>
    <t>Loan interest without closing costs</t>
  </si>
  <si>
    <t>Future Worth Factor = FV(5%,10,B13,-459000) and FV(5%,10,F13,-450000) Future Value Functions</t>
  </si>
  <si>
    <t>Present Worth Factor = PV(B7,10,-B13,-B11) and PV(F7,10,-F13,-F11) Present Value Functions</t>
  </si>
  <si>
    <t>Monthly Payments = PMT(5%/12,120,-459000) and PMT(5%/12,120,-450000) Monthly Payment Function</t>
  </si>
  <si>
    <t>Comments/Explaination</t>
  </si>
  <si>
    <t xml:space="preserve">Annual Payment = PMT(B2,4,,-B19) PMT Function </t>
  </si>
  <si>
    <t>1.a</t>
  </si>
  <si>
    <t>1.b</t>
  </si>
  <si>
    <t>1.c</t>
  </si>
  <si>
    <t>1.d</t>
  </si>
  <si>
    <t>Effective Interest Rate = EFFECT(5%,120)*100 EFFECT Function or RATE(120,-B13,459000)*12 RATE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</si>
</sst>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8" fontId="0" fillId="2" borderId="0" xfId="0" applyNumberFormat="1" applyFill="1"/>
    <xf numFmtId="8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2" fillId="0" borderId="0" xfId="0" applyFont="1"/>
    <xf numFmtId="8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G15" sqref="G15"/>
    </sheetView>
  </sheetViews>
  <sheetFormatPr defaultRowHeight="14.4" x14ac:dyDescent="0.3"/>
  <cols>
    <col min="1" max="1" width="28.88671875" customWidth="1"/>
    <col min="2" max="2" width="20.21875" customWidth="1"/>
    <col min="3" max="3" width="11.44140625" customWidth="1"/>
    <col min="4" max="4" width="11.5546875" customWidth="1"/>
    <col min="5" max="5" width="15.21875" customWidth="1"/>
    <col min="6" max="6" width="18.33203125" customWidth="1"/>
    <col min="7" max="7" width="17.44140625" customWidth="1"/>
    <col min="8" max="8" width="52.77734375" customWidth="1"/>
    <col min="9" max="9" width="17.88671875" customWidth="1"/>
    <col min="10" max="10" width="17.109375" customWidth="1"/>
  </cols>
  <sheetData>
    <row r="1" spans="1:8" x14ac:dyDescent="0.3">
      <c r="A1" s="11" t="s">
        <v>0</v>
      </c>
      <c r="B1" s="3">
        <v>10000</v>
      </c>
      <c r="H1" s="13" t="s">
        <v>30</v>
      </c>
    </row>
    <row r="2" spans="1:8" x14ac:dyDescent="0.3">
      <c r="A2" s="11" t="s">
        <v>1</v>
      </c>
      <c r="B2" s="8">
        <v>0.1</v>
      </c>
    </row>
    <row r="3" spans="1:8" x14ac:dyDescent="0.3">
      <c r="A3" s="11" t="s">
        <v>2</v>
      </c>
    </row>
    <row r="5" spans="1:8" x14ac:dyDescent="0.3">
      <c r="A5" s="11" t="s">
        <v>3</v>
      </c>
      <c r="B5" s="11" t="s">
        <v>5</v>
      </c>
      <c r="C5" s="13" t="s">
        <v>24</v>
      </c>
      <c r="D5" s="13" t="s">
        <v>6</v>
      </c>
      <c r="E5" s="11" t="s">
        <v>20</v>
      </c>
      <c r="F5" s="11" t="s">
        <v>8</v>
      </c>
      <c r="G5" s="13" t="s">
        <v>7</v>
      </c>
      <c r="H5" s="14" t="s">
        <v>27</v>
      </c>
    </row>
    <row r="6" spans="1:8" x14ac:dyDescent="0.3">
      <c r="A6" s="2">
        <v>0</v>
      </c>
      <c r="B6" s="2">
        <v>0</v>
      </c>
      <c r="C6" s="3">
        <v>10000</v>
      </c>
      <c r="D6" s="2">
        <v>0</v>
      </c>
      <c r="E6" s="2">
        <v>0</v>
      </c>
      <c r="F6" s="2">
        <v>0</v>
      </c>
      <c r="G6" s="2">
        <v>0</v>
      </c>
      <c r="H6" s="14" t="s">
        <v>28</v>
      </c>
    </row>
    <row r="7" spans="1:8" x14ac:dyDescent="0.3">
      <c r="A7" s="2">
        <v>1</v>
      </c>
      <c r="B7" s="2">
        <f>(10000*(1+10%)^A7)-10000</f>
        <v>1000</v>
      </c>
      <c r="C7" s="3">
        <f>10000+B7</f>
        <v>11000</v>
      </c>
      <c r="D7" s="2">
        <v>0</v>
      </c>
      <c r="E7" s="2">
        <v>0</v>
      </c>
      <c r="F7" s="2">
        <v>0</v>
      </c>
      <c r="G7" s="2">
        <v>0</v>
      </c>
      <c r="H7" s="14" t="s">
        <v>29</v>
      </c>
    </row>
    <row r="8" spans="1:8" x14ac:dyDescent="0.3">
      <c r="A8" s="2">
        <v>2</v>
      </c>
      <c r="B8" s="2">
        <f t="shared" ref="B8:B14" si="0">(10000*(1+10%)^A8)-10000</f>
        <v>2100.0000000000018</v>
      </c>
      <c r="C8" s="3">
        <f t="shared" ref="C8:C14" si="1">10000+B8</f>
        <v>12100.000000000002</v>
      </c>
      <c r="D8" s="2">
        <v>0</v>
      </c>
      <c r="E8" s="2">
        <v>0</v>
      </c>
      <c r="F8" s="2">
        <v>0</v>
      </c>
      <c r="G8" s="2">
        <v>0</v>
      </c>
      <c r="H8" s="14" t="s">
        <v>31</v>
      </c>
    </row>
    <row r="9" spans="1:8" x14ac:dyDescent="0.3">
      <c r="A9" s="2">
        <v>3</v>
      </c>
      <c r="B9" s="2">
        <f t="shared" si="0"/>
        <v>3310.0000000000036</v>
      </c>
      <c r="C9" s="3">
        <f t="shared" si="1"/>
        <v>13310.000000000004</v>
      </c>
      <c r="D9" s="2">
        <v>0</v>
      </c>
      <c r="E9" s="2">
        <v>0</v>
      </c>
      <c r="F9" s="2">
        <v>0</v>
      </c>
      <c r="G9" s="2">
        <v>0</v>
      </c>
      <c r="H9" s="14" t="s">
        <v>32</v>
      </c>
    </row>
    <row r="10" spans="1:8" x14ac:dyDescent="0.3">
      <c r="A10" s="2">
        <v>4</v>
      </c>
      <c r="B10" s="2">
        <f t="shared" si="0"/>
        <v>4641.0000000000036</v>
      </c>
      <c r="C10" s="3">
        <f t="shared" si="1"/>
        <v>14641.000000000004</v>
      </c>
      <c r="D10" s="2">
        <v>0</v>
      </c>
      <c r="E10" s="2">
        <v>0</v>
      </c>
      <c r="F10" s="2">
        <v>0</v>
      </c>
      <c r="G10" s="2">
        <v>0</v>
      </c>
      <c r="H10" s="14" t="s">
        <v>33</v>
      </c>
    </row>
    <row r="11" spans="1:8" x14ac:dyDescent="0.3">
      <c r="A11" s="2">
        <v>5</v>
      </c>
      <c r="B11" s="2">
        <f t="shared" si="0"/>
        <v>6105.1000000000058</v>
      </c>
      <c r="C11" s="3">
        <f t="shared" si="1"/>
        <v>16105.100000000006</v>
      </c>
      <c r="D11" s="2">
        <f>C14/4</f>
        <v>5358.9720250000028</v>
      </c>
      <c r="E11" s="3">
        <f>C14-D11</f>
        <v>16076.916075000008</v>
      </c>
      <c r="F11" s="3">
        <f>10000/4</f>
        <v>2500</v>
      </c>
      <c r="G11" s="3">
        <f>D11-F11</f>
        <v>2858.9720250000028</v>
      </c>
      <c r="H11" s="14" t="s">
        <v>34</v>
      </c>
    </row>
    <row r="12" spans="1:8" x14ac:dyDescent="0.3">
      <c r="A12" s="2">
        <v>6</v>
      </c>
      <c r="B12" s="2">
        <f t="shared" si="0"/>
        <v>7715.6100000000079</v>
      </c>
      <c r="C12" s="3">
        <f t="shared" si="1"/>
        <v>17715.610000000008</v>
      </c>
      <c r="D12" s="2">
        <f>C14/4</f>
        <v>5358.9720250000028</v>
      </c>
      <c r="E12" s="3">
        <f>E11-D12</f>
        <v>10717.944050000006</v>
      </c>
      <c r="F12" s="3">
        <f>10000/4</f>
        <v>2500</v>
      </c>
      <c r="G12" s="3">
        <f t="shared" ref="G12:G14" si="2">D12-F12</f>
        <v>2858.9720250000028</v>
      </c>
      <c r="H12" s="14" t="s">
        <v>35</v>
      </c>
    </row>
    <row r="13" spans="1:8" x14ac:dyDescent="0.3">
      <c r="A13" s="2">
        <v>7</v>
      </c>
      <c r="B13" s="2">
        <f t="shared" si="0"/>
        <v>9487.171000000013</v>
      </c>
      <c r="C13" s="3">
        <f t="shared" si="1"/>
        <v>19487.171000000013</v>
      </c>
      <c r="D13" s="2">
        <f>C14/4</f>
        <v>5358.9720250000028</v>
      </c>
      <c r="E13" s="3">
        <f>E12-D13</f>
        <v>5358.9720250000028</v>
      </c>
      <c r="F13" s="3">
        <f>10000/4</f>
        <v>2500</v>
      </c>
      <c r="G13" s="3">
        <f t="shared" si="2"/>
        <v>2858.9720250000028</v>
      </c>
      <c r="H13" s="14" t="s">
        <v>45</v>
      </c>
    </row>
    <row r="14" spans="1:8" x14ac:dyDescent="0.3">
      <c r="A14" s="2">
        <v>8</v>
      </c>
      <c r="B14" s="2">
        <f t="shared" si="0"/>
        <v>11435.888100000011</v>
      </c>
      <c r="C14" s="3">
        <f t="shared" si="1"/>
        <v>21435.888100000011</v>
      </c>
      <c r="D14" s="2">
        <f>C14/4</f>
        <v>5358.9720250000028</v>
      </c>
      <c r="E14" s="3">
        <f>E13-D14</f>
        <v>0</v>
      </c>
      <c r="F14" s="3">
        <f>10000/4</f>
        <v>2500</v>
      </c>
      <c r="G14" s="3">
        <f t="shared" si="2"/>
        <v>2858.9720250000028</v>
      </c>
      <c r="H14" s="15"/>
    </row>
    <row r="15" spans="1:8" x14ac:dyDescent="0.3">
      <c r="H15" s="15"/>
    </row>
    <row r="16" spans="1:8" x14ac:dyDescent="0.3">
      <c r="A16" s="11" t="s">
        <v>21</v>
      </c>
      <c r="B16" s="5">
        <f>C14/4</f>
        <v>5358.9720250000028</v>
      </c>
      <c r="C16" t="s">
        <v>46</v>
      </c>
      <c r="D16" s="1"/>
      <c r="H16" s="15"/>
    </row>
    <row r="17" spans="1:8" x14ac:dyDescent="0.3">
      <c r="A17" s="11" t="s">
        <v>8</v>
      </c>
      <c r="B17" s="2">
        <f>10000/4</f>
        <v>2500</v>
      </c>
      <c r="H17" s="15"/>
    </row>
    <row r="18" spans="1:8" x14ac:dyDescent="0.3">
      <c r="A18" s="11" t="s">
        <v>7</v>
      </c>
      <c r="B18" s="3">
        <f>B16-B17</f>
        <v>2858.9720250000028</v>
      </c>
      <c r="H18" s="15"/>
    </row>
    <row r="19" spans="1:8" x14ac:dyDescent="0.3">
      <c r="A19" s="11" t="s">
        <v>22</v>
      </c>
      <c r="B19" s="5">
        <f>10000*(1+10%)^8</f>
        <v>21435.888100000011</v>
      </c>
      <c r="C19" t="s">
        <v>48</v>
      </c>
      <c r="D19" s="1"/>
      <c r="E19" s="1"/>
      <c r="H19" s="15"/>
    </row>
    <row r="20" spans="1:8" x14ac:dyDescent="0.3">
      <c r="A20" s="11" t="s">
        <v>23</v>
      </c>
      <c r="B20" s="5">
        <f>B19*(1+10%)^-8</f>
        <v>10000</v>
      </c>
      <c r="H20" s="15"/>
    </row>
    <row r="21" spans="1:8" x14ac:dyDescent="0.3">
      <c r="A21" s="11" t="s">
        <v>21</v>
      </c>
      <c r="B21" s="5">
        <f>PMT(B2,4,,-B19)</f>
        <v>4618.8080370609814</v>
      </c>
      <c r="C21" t="s">
        <v>47</v>
      </c>
      <c r="H21" s="15"/>
    </row>
    <row r="22" spans="1:8" x14ac:dyDescent="0.3">
      <c r="H22" s="15"/>
    </row>
    <row r="23" spans="1:8" x14ac:dyDescent="0.3">
      <c r="A23" s="11" t="s">
        <v>3</v>
      </c>
      <c r="B23" s="11" t="s">
        <v>5</v>
      </c>
      <c r="C23" s="13" t="s">
        <v>24</v>
      </c>
      <c r="D23" s="13" t="s">
        <v>6</v>
      </c>
      <c r="E23" s="11" t="s">
        <v>20</v>
      </c>
      <c r="F23" s="11" t="s">
        <v>8</v>
      </c>
      <c r="G23" s="13" t="s">
        <v>7</v>
      </c>
      <c r="H23" s="14" t="s">
        <v>27</v>
      </c>
    </row>
    <row r="24" spans="1:8" x14ac:dyDescent="0.3">
      <c r="A24" s="2">
        <v>0</v>
      </c>
      <c r="B24" s="2">
        <v>0</v>
      </c>
      <c r="C24" s="3">
        <v>10000</v>
      </c>
      <c r="D24" s="2">
        <v>0</v>
      </c>
      <c r="E24" s="2">
        <v>0</v>
      </c>
      <c r="F24" s="2">
        <v>0</v>
      </c>
      <c r="G24" s="2">
        <v>0</v>
      </c>
      <c r="H24" s="14" t="s">
        <v>28</v>
      </c>
    </row>
    <row r="25" spans="1:8" x14ac:dyDescent="0.3">
      <c r="A25" s="2">
        <v>1</v>
      </c>
      <c r="B25" s="2">
        <f>((10000*(1+10%)^A25)-10000)*2</f>
        <v>2000</v>
      </c>
      <c r="C25" s="3">
        <f>10000+B25</f>
        <v>12000</v>
      </c>
      <c r="D25" s="2">
        <v>0</v>
      </c>
      <c r="E25" s="2">
        <v>0</v>
      </c>
      <c r="F25" s="2">
        <v>0</v>
      </c>
      <c r="G25" s="2">
        <v>0</v>
      </c>
      <c r="H25" s="14" t="s">
        <v>36</v>
      </c>
    </row>
    <row r="26" spans="1:8" x14ac:dyDescent="0.3">
      <c r="A26" s="2">
        <v>2</v>
      </c>
      <c r="B26" s="2">
        <f t="shared" ref="B26:B32" si="3">((10000*(1+10%)^A26)-10000)*2</f>
        <v>4200.0000000000036</v>
      </c>
      <c r="C26" s="3">
        <f t="shared" ref="C26" si="4">10000+B26</f>
        <v>14200.000000000004</v>
      </c>
      <c r="D26" s="2">
        <v>0</v>
      </c>
      <c r="E26" s="2">
        <v>0</v>
      </c>
      <c r="F26" s="2">
        <v>0</v>
      </c>
      <c r="G26" s="2">
        <v>0</v>
      </c>
      <c r="H26" s="14" t="s">
        <v>31</v>
      </c>
    </row>
    <row r="27" spans="1:8" x14ac:dyDescent="0.3">
      <c r="A27" s="2">
        <v>3</v>
      </c>
      <c r="B27" s="2">
        <f t="shared" si="3"/>
        <v>6620.0000000000073</v>
      </c>
      <c r="C27" s="3">
        <f t="shared" ref="C27" si="5">10000+B27</f>
        <v>16620.000000000007</v>
      </c>
      <c r="D27" s="2">
        <v>0</v>
      </c>
      <c r="E27" s="2">
        <v>0</v>
      </c>
      <c r="F27" s="2">
        <v>0</v>
      </c>
      <c r="G27" s="2">
        <v>0</v>
      </c>
      <c r="H27" s="14" t="s">
        <v>32</v>
      </c>
    </row>
    <row r="28" spans="1:8" x14ac:dyDescent="0.3">
      <c r="A28" s="2">
        <v>4</v>
      </c>
      <c r="B28" s="2">
        <f t="shared" si="3"/>
        <v>9282.0000000000073</v>
      </c>
      <c r="C28" s="3">
        <f t="shared" ref="C28" si="6">10000+B28</f>
        <v>19282.000000000007</v>
      </c>
      <c r="D28" s="2">
        <v>0</v>
      </c>
      <c r="E28" s="2">
        <v>0</v>
      </c>
      <c r="F28" s="2">
        <v>0</v>
      </c>
      <c r="G28" s="2">
        <v>0</v>
      </c>
      <c r="H28" s="14" t="s">
        <v>33</v>
      </c>
    </row>
    <row r="29" spans="1:8" x14ac:dyDescent="0.3">
      <c r="A29" s="2">
        <v>5</v>
      </c>
      <c r="B29" s="2">
        <f t="shared" si="3"/>
        <v>12210.200000000012</v>
      </c>
      <c r="C29" s="3">
        <f t="shared" ref="C29" si="7">10000+B29</f>
        <v>22210.200000000012</v>
      </c>
      <c r="D29" s="2">
        <f>C32/4</f>
        <v>8217.9440500000055</v>
      </c>
      <c r="E29" s="3">
        <f>C32-D29</f>
        <v>24653.832150000017</v>
      </c>
      <c r="F29" s="3">
        <f>10000/4</f>
        <v>2500</v>
      </c>
      <c r="G29" s="3">
        <f>D29-F29</f>
        <v>5717.9440500000055</v>
      </c>
      <c r="H29" s="14" t="s">
        <v>34</v>
      </c>
    </row>
    <row r="30" spans="1:8" x14ac:dyDescent="0.3">
      <c r="A30" s="2">
        <v>6</v>
      </c>
      <c r="B30" s="2">
        <f t="shared" si="3"/>
        <v>15431.220000000016</v>
      </c>
      <c r="C30" s="3">
        <f t="shared" ref="C30" si="8">10000+B30</f>
        <v>25431.220000000016</v>
      </c>
      <c r="D30" s="2">
        <f>C32/4</f>
        <v>8217.9440500000055</v>
      </c>
      <c r="E30" s="3">
        <f>E29-D30</f>
        <v>16435.888100000011</v>
      </c>
      <c r="F30" s="3">
        <f>10000/4</f>
        <v>2500</v>
      </c>
      <c r="G30" s="3">
        <f t="shared" ref="G30:G32" si="9">D30-F30</f>
        <v>5717.9440500000055</v>
      </c>
      <c r="H30" s="14" t="s">
        <v>35</v>
      </c>
    </row>
    <row r="31" spans="1:8" x14ac:dyDescent="0.3">
      <c r="A31" s="2">
        <v>7</v>
      </c>
      <c r="B31" s="2">
        <f t="shared" si="3"/>
        <v>18974.342000000026</v>
      </c>
      <c r="C31" s="3">
        <f t="shared" ref="C31" si="10">10000+B31</f>
        <v>28974.342000000026</v>
      </c>
      <c r="D31" s="2">
        <f>C32/4</f>
        <v>8217.9440500000055</v>
      </c>
      <c r="E31" s="3">
        <f>E30-D31</f>
        <v>8217.9440500000055</v>
      </c>
      <c r="F31" s="3">
        <f>10000/4</f>
        <v>2500</v>
      </c>
      <c r="G31" s="3">
        <f t="shared" si="9"/>
        <v>5717.9440500000055</v>
      </c>
      <c r="H31" s="15" t="s">
        <v>45</v>
      </c>
    </row>
    <row r="32" spans="1:8" x14ac:dyDescent="0.3">
      <c r="A32" s="2">
        <v>8</v>
      </c>
      <c r="B32" s="2">
        <f t="shared" si="3"/>
        <v>22871.776200000022</v>
      </c>
      <c r="C32" s="3">
        <f t="shared" ref="C32" si="11">10000+B32</f>
        <v>32871.776200000022</v>
      </c>
      <c r="D32" s="2">
        <f>C32/4</f>
        <v>8217.9440500000055</v>
      </c>
      <c r="E32" s="3">
        <f>E31-D32</f>
        <v>0</v>
      </c>
      <c r="F32" s="3">
        <f>10000/4</f>
        <v>2500</v>
      </c>
      <c r="G32" s="3">
        <f t="shared" si="9"/>
        <v>5717.9440500000055</v>
      </c>
    </row>
    <row r="34" spans="1:3" x14ac:dyDescent="0.3">
      <c r="A34" s="11" t="s">
        <v>21</v>
      </c>
      <c r="B34" s="5">
        <f>C32/4</f>
        <v>8217.9440500000055</v>
      </c>
      <c r="C34" t="s">
        <v>49</v>
      </c>
    </row>
    <row r="35" spans="1:3" x14ac:dyDescent="0.3">
      <c r="A35" s="11" t="s">
        <v>8</v>
      </c>
      <c r="B35" s="2">
        <f>10000/4</f>
        <v>2500</v>
      </c>
      <c r="C35" t="s">
        <v>49</v>
      </c>
    </row>
    <row r="36" spans="1:3" x14ac:dyDescent="0.3">
      <c r="A36" s="11" t="s">
        <v>7</v>
      </c>
      <c r="B36" s="3">
        <f>B34-B35</f>
        <v>5717.9440500000055</v>
      </c>
      <c r="C36" t="s">
        <v>49</v>
      </c>
    </row>
    <row r="37" spans="1:3" x14ac:dyDescent="0.3">
      <c r="A37" s="11" t="s">
        <v>22</v>
      </c>
      <c r="B37" s="5">
        <f>10000*(1+10%)^8</f>
        <v>21435.888100000011</v>
      </c>
      <c r="C37" t="s">
        <v>49</v>
      </c>
    </row>
    <row r="38" spans="1:3" x14ac:dyDescent="0.3">
      <c r="A38" s="11" t="s">
        <v>23</v>
      </c>
      <c r="B38" s="5">
        <f>B37*(1+10%)^-8</f>
        <v>10000</v>
      </c>
      <c r="C38" t="s">
        <v>49</v>
      </c>
    </row>
    <row r="39" spans="1:3" x14ac:dyDescent="0.3">
      <c r="A39" s="11" t="s">
        <v>21</v>
      </c>
      <c r="B39" s="5">
        <f>PMT(B2,4,,-B37)</f>
        <v>4618.8080370609814</v>
      </c>
      <c r="C39" t="s">
        <v>49</v>
      </c>
    </row>
    <row r="41" spans="1:3" x14ac:dyDescent="0.3">
      <c r="A41" s="1"/>
    </row>
    <row r="42" spans="1:3" x14ac:dyDescent="0.3">
      <c r="A4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workbookViewId="0">
      <selection activeCell="E29" sqref="E28:E29"/>
    </sheetView>
  </sheetViews>
  <sheetFormatPr defaultRowHeight="14.4" x14ac:dyDescent="0.3"/>
  <cols>
    <col min="1" max="1" width="27.109375" customWidth="1"/>
    <col min="2" max="2" width="18" customWidth="1"/>
    <col min="3" max="3" width="17.6640625" customWidth="1"/>
    <col min="5" max="5" width="29.77734375" customWidth="1"/>
    <col min="6" max="6" width="17.77734375" customWidth="1"/>
    <col min="7" max="7" width="17.88671875" customWidth="1"/>
  </cols>
  <sheetData>
    <row r="1" spans="1:8" x14ac:dyDescent="0.3">
      <c r="A1" s="11" t="s">
        <v>9</v>
      </c>
      <c r="B1" s="3">
        <v>500000</v>
      </c>
      <c r="E1" s="11" t="s">
        <v>9</v>
      </c>
      <c r="F1" s="3">
        <v>500000</v>
      </c>
    </row>
    <row r="2" spans="1:8" x14ac:dyDescent="0.3">
      <c r="A2" s="11" t="s">
        <v>11</v>
      </c>
      <c r="B2" s="3">
        <v>10000</v>
      </c>
      <c r="C2" s="1"/>
      <c r="E2" s="11" t="s">
        <v>11</v>
      </c>
      <c r="F2" s="3">
        <v>0</v>
      </c>
      <c r="G2" s="1"/>
    </row>
    <row r="3" spans="1:8" x14ac:dyDescent="0.3">
      <c r="A3" s="11" t="s">
        <v>4</v>
      </c>
      <c r="B3" s="3">
        <v>510000</v>
      </c>
      <c r="E3" s="11" t="s">
        <v>4</v>
      </c>
      <c r="F3" s="3">
        <v>500000</v>
      </c>
    </row>
    <row r="4" spans="1:8" x14ac:dyDescent="0.3">
      <c r="A4" s="11" t="s">
        <v>10</v>
      </c>
      <c r="B4" s="8">
        <v>0.1</v>
      </c>
      <c r="C4" s="3">
        <f>B3*B4</f>
        <v>51000</v>
      </c>
      <c r="E4" s="11" t="s">
        <v>10</v>
      </c>
      <c r="F4" s="8">
        <v>0.1</v>
      </c>
      <c r="G4" s="3">
        <f>F3*F4</f>
        <v>50000</v>
      </c>
    </row>
    <row r="5" spans="1:8" x14ac:dyDescent="0.3">
      <c r="B5" s="2"/>
      <c r="F5" s="2"/>
    </row>
    <row r="6" spans="1:8" x14ac:dyDescent="0.3">
      <c r="A6" s="11" t="s">
        <v>0</v>
      </c>
      <c r="B6" s="3">
        <f>B3-C4</f>
        <v>459000</v>
      </c>
      <c r="E6" s="11" t="s">
        <v>0</v>
      </c>
      <c r="F6" s="3">
        <f>F3-G4</f>
        <v>450000</v>
      </c>
    </row>
    <row r="7" spans="1:8" x14ac:dyDescent="0.3">
      <c r="A7" s="11" t="s">
        <v>12</v>
      </c>
      <c r="B7" s="8">
        <v>0.05</v>
      </c>
      <c r="E7" s="11" t="s">
        <v>12</v>
      </c>
      <c r="F7" s="8">
        <v>0.05</v>
      </c>
    </row>
    <row r="8" spans="1:8" x14ac:dyDescent="0.3">
      <c r="A8" s="11" t="s">
        <v>13</v>
      </c>
      <c r="B8" s="6" t="s">
        <v>26</v>
      </c>
      <c r="C8" s="7">
        <f>10*12</f>
        <v>120</v>
      </c>
      <c r="D8" t="s">
        <v>15</v>
      </c>
      <c r="E8" s="11" t="s">
        <v>13</v>
      </c>
      <c r="F8" s="6" t="s">
        <v>26</v>
      </c>
      <c r="G8" s="7">
        <f>10*12</f>
        <v>120</v>
      </c>
      <c r="H8" t="s">
        <v>15</v>
      </c>
    </row>
    <row r="9" spans="1:8" x14ac:dyDescent="0.3">
      <c r="A9" s="11" t="s">
        <v>14</v>
      </c>
      <c r="E9" s="11" t="s">
        <v>14</v>
      </c>
    </row>
    <row r="11" spans="1:8" x14ac:dyDescent="0.3">
      <c r="A11" s="11" t="s">
        <v>16</v>
      </c>
      <c r="B11" s="3">
        <f>FV(5%,10,B13,-459000)</f>
        <v>686428.33174546971</v>
      </c>
      <c r="E11" s="11" t="s">
        <v>16</v>
      </c>
      <c r="F11" s="3">
        <f>FV(5%,10,F13,-450000)</f>
        <v>672968.95269163698</v>
      </c>
    </row>
    <row r="12" spans="1:8" x14ac:dyDescent="0.3">
      <c r="A12" s="11" t="s">
        <v>17</v>
      </c>
      <c r="B12" s="3">
        <f>PV(B7,10,-B13,-B11)</f>
        <v>459000</v>
      </c>
      <c r="E12" s="11" t="s">
        <v>17</v>
      </c>
      <c r="F12" s="3">
        <f>PV(F7,10,-F13,-F11)</f>
        <v>450000</v>
      </c>
    </row>
    <row r="13" spans="1:8" x14ac:dyDescent="0.3">
      <c r="A13" s="11" t="s">
        <v>18</v>
      </c>
      <c r="B13" s="5">
        <f>PMT(5%/12,120,-459000)</f>
        <v>4868.4071494735535</v>
      </c>
      <c r="E13" s="11" t="s">
        <v>18</v>
      </c>
      <c r="F13" s="5">
        <f>PMT(5%/12,120,-450000)</f>
        <v>4772.948185758386</v>
      </c>
    </row>
    <row r="14" spans="1:8" x14ac:dyDescent="0.3">
      <c r="A14" s="11" t="s">
        <v>19</v>
      </c>
      <c r="B14" s="9">
        <f>EFFECT(5%,120)*100</f>
        <v>5.1260148733365485</v>
      </c>
      <c r="E14" s="11" t="s">
        <v>19</v>
      </c>
      <c r="F14" s="9">
        <f>EFFECT(5%,120)*100</f>
        <v>5.1260148733365485</v>
      </c>
    </row>
    <row r="15" spans="1:8" x14ac:dyDescent="0.3">
      <c r="A15" s="12" t="s">
        <v>25</v>
      </c>
      <c r="B15" s="10">
        <f>RATE(120,-B13,459000)*12</f>
        <v>5.0000000000003042E-2</v>
      </c>
      <c r="E15" s="12" t="s">
        <v>25</v>
      </c>
      <c r="F15" s="10">
        <f>RATE(120,-F13,459000)*12</f>
        <v>4.571993475216006E-2</v>
      </c>
    </row>
    <row r="16" spans="1:8" x14ac:dyDescent="0.3">
      <c r="A16" s="11" t="s">
        <v>39</v>
      </c>
      <c r="B16" s="4">
        <f>B11-B12</f>
        <v>227428.33174546971</v>
      </c>
      <c r="E16" s="11" t="s">
        <v>40</v>
      </c>
      <c r="F16" s="4">
        <f>F11-F12</f>
        <v>222968.95269163698</v>
      </c>
    </row>
    <row r="18" spans="1:5" x14ac:dyDescent="0.3">
      <c r="A18" s="11" t="s">
        <v>44</v>
      </c>
    </row>
    <row r="20" spans="1:5" x14ac:dyDescent="0.3">
      <c r="A20" s="15" t="s">
        <v>37</v>
      </c>
      <c r="B20" s="15"/>
      <c r="C20" s="15"/>
      <c r="D20" s="15"/>
      <c r="E20" s="15" t="s">
        <v>38</v>
      </c>
    </row>
    <row r="21" spans="1:5" x14ac:dyDescent="0.3">
      <c r="A21" s="15"/>
      <c r="B21" s="15"/>
      <c r="C21" s="15"/>
      <c r="D21" s="15"/>
      <c r="E21" s="15"/>
    </row>
    <row r="22" spans="1:5" x14ac:dyDescent="0.3">
      <c r="A22" s="15" t="s">
        <v>41</v>
      </c>
      <c r="B22" s="15"/>
      <c r="C22" s="15"/>
      <c r="D22" s="15"/>
      <c r="E22" s="15"/>
    </row>
    <row r="23" spans="1:5" x14ac:dyDescent="0.3">
      <c r="A23" s="15" t="s">
        <v>42</v>
      </c>
      <c r="B23" s="15"/>
      <c r="C23" s="15"/>
      <c r="D23" s="15"/>
      <c r="E23" s="15"/>
    </row>
    <row r="24" spans="1:5" x14ac:dyDescent="0.3">
      <c r="A24" s="15" t="s">
        <v>43</v>
      </c>
      <c r="B24" s="15"/>
      <c r="C24" s="15"/>
      <c r="D24" s="15"/>
      <c r="E24" s="15"/>
    </row>
    <row r="25" spans="1:5" x14ac:dyDescent="0.3">
      <c r="A25" s="15" t="s">
        <v>50</v>
      </c>
      <c r="B25" s="15"/>
      <c r="C25" s="15"/>
      <c r="D25" s="15"/>
      <c r="E25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</vt:lpstr>
      <vt:lpstr>Problem 2</vt:lpstr>
      <vt:lpstr>Sheet3</vt:lpstr>
    </vt:vector>
  </TitlesOfParts>
  <Company>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YellowJacket</dc:creator>
  <cp:lastModifiedBy>YellowJacket</cp:lastModifiedBy>
  <dcterms:created xsi:type="dcterms:W3CDTF">2014-02-22T17:33:06Z</dcterms:created>
  <dcterms:modified xsi:type="dcterms:W3CDTF">2014-02-28T21:46:50Z</dcterms:modified>
</cp:coreProperties>
</file>