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20" yWindow="0" windowWidth="19440" windowHeight="12360"/>
  </bookViews>
  <sheets>
    <sheet name="Sheet1" sheetId="1" r:id="rId1"/>
    <sheet name="Sheet2" sheetId="2" r:id="rId2"/>
    <sheet name="Sheet3" sheetId="3" r:id="rId3"/>
  </sheets>
  <calcPr calcId="140001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9" i="1" l="1"/>
  <c r="B51" i="1"/>
  <c r="A78" i="2"/>
  <c r="A38" i="2"/>
  <c r="A37" i="2"/>
  <c r="A56" i="2"/>
  <c r="A25" i="2"/>
  <c r="A10" i="2"/>
  <c r="A42" i="1"/>
  <c r="A38" i="1"/>
  <c r="D8" i="1"/>
  <c r="D9" i="1"/>
  <c r="B10" i="1"/>
  <c r="D10" i="1"/>
  <c r="B11" i="1"/>
  <c r="D11" i="1"/>
  <c r="B12" i="1"/>
  <c r="D12" i="1"/>
  <c r="F12" i="1"/>
  <c r="D13" i="1"/>
  <c r="E13" i="1"/>
  <c r="H13" i="1"/>
  <c r="E14" i="1"/>
  <c r="E15" i="1"/>
  <c r="D16" i="1"/>
  <c r="E16" i="1"/>
  <c r="F13" i="1"/>
  <c r="B14" i="1"/>
  <c r="D14" i="1"/>
  <c r="F14" i="1"/>
  <c r="B15" i="1"/>
  <c r="D15" i="1"/>
  <c r="F15" i="1"/>
  <c r="F16" i="1"/>
</calcChain>
</file>

<file path=xl/sharedStrings.xml><?xml version="1.0" encoding="utf-8"?>
<sst xmlns="http://schemas.openxmlformats.org/spreadsheetml/2006/main" count="90" uniqueCount="90">
  <si>
    <t>EOY</t>
  </si>
  <si>
    <t>John decides to take out a loan for $10,000 for school at an annual interest rate of 10%.</t>
  </si>
  <si>
    <t>He agrees to make four equal payments, but will defer these payments for four years while in school</t>
  </si>
  <si>
    <r>
      <t>Starting at the end of the 5</t>
    </r>
    <r>
      <rPr>
        <vertAlign val="superscript"/>
        <sz val="11"/>
        <color theme="1"/>
        <rFont val="Times New Roman"/>
        <family val="1"/>
      </rPr>
      <t>th</t>
    </r>
    <r>
      <rPr>
        <sz val="11"/>
        <color theme="1"/>
        <rFont val="Times New Roman"/>
        <family val="1"/>
      </rPr>
      <t xml:space="preserve"> year, he makes four equal annual payments (years 5, 6, 7 and 8).</t>
    </r>
  </si>
  <si>
    <r>
      <t>At the end of the 8</t>
    </r>
    <r>
      <rPr>
        <vertAlign val="superscript"/>
        <sz val="11"/>
        <color theme="1"/>
        <rFont val="Times New Roman"/>
        <family val="1"/>
      </rPr>
      <t>th</t>
    </r>
    <r>
      <rPr>
        <sz val="11"/>
        <color theme="1"/>
        <rFont val="Times New Roman"/>
        <family val="1"/>
      </rPr>
      <t xml:space="preserve"> year, the loan is paid off.</t>
    </r>
  </si>
  <si>
    <t>Interest Accrued</t>
  </si>
  <si>
    <t>Total Owed</t>
  </si>
  <si>
    <t xml:space="preserve">Payment </t>
  </si>
  <si>
    <t>Currently Owes</t>
  </si>
  <si>
    <t>Interest + Loan</t>
  </si>
  <si>
    <t xml:space="preserve">&lt;= </t>
  </si>
  <si>
    <t>Same as FV function</t>
  </si>
  <si>
    <t>A) Cash Flow</t>
  </si>
  <si>
    <t>For the diagram I determined the initial value of the deferred payment in order to double check my calculations when I got to year 4</t>
  </si>
  <si>
    <t xml:space="preserve">From there I used my calculator and divided the total loan of $14,641 by 4 and that gave me 3660.25. I initially plugged that into my payment row, </t>
  </si>
  <si>
    <t>but it proved to be too little. Using guess and check, I raised the payment value and the table corrected itself until I finally I got the correct answer of 4618.81</t>
  </si>
  <si>
    <t>I conferred my answer with efunda which gave me a similar amount of payment, which is how I knew to guess around 4600</t>
  </si>
  <si>
    <t>B) Monthly Payments</t>
  </si>
  <si>
    <t xml:space="preserve">From the first exam I used the PMT function, but I put the wrong values in </t>
  </si>
  <si>
    <t xml:space="preserve">&lt;= PMT(10%/12,4,-10000) This is worng because the initial pv is actually -14,641 because of deferrment </t>
  </si>
  <si>
    <t>and the payments were not monthly so there's no reason to divide the rate by 12</t>
  </si>
  <si>
    <t xml:space="preserve">Using the correct numbers in the function: </t>
  </si>
  <si>
    <t>&lt;= PMT(0.1, 4, -14641) which is the same as the payment I used in the cash flow diagram</t>
  </si>
  <si>
    <t>C) Present and Future Worth</t>
  </si>
  <si>
    <t>D) Compounding Interest twice a year</t>
  </si>
  <si>
    <t xml:space="preserve">Because the interest are now accruing twice a year the amount owed will increase. </t>
  </si>
  <si>
    <t>I used the formula from the book to find the new amount of payment now with the new compounding frequency:</t>
  </si>
  <si>
    <t xml:space="preserve">r= (1+ (R/100)/12)^6)-1 where R is the interest rate, and the exponential of 6/12 is because it compounds every 6 months </t>
  </si>
  <si>
    <t>r= (1+ (10%/12)^6)-1 = 0.10426</t>
  </si>
  <si>
    <t xml:space="preserve">&lt;= this is the new interest rate </t>
  </si>
  <si>
    <t>Now plugging this into the payment formula from the book:</t>
  </si>
  <si>
    <t>P= (Cr(1+r)^n)/(1+r)^n-1 = (14641*r)(1+r)^4 / (1+r)^4 -1</t>
  </si>
  <si>
    <t xml:space="preserve">Comparing to the efunda calculation: </t>
  </si>
  <si>
    <r>
      <t>Additional $10,000 at closing (that means payed at total of 50,000+10,000 =</t>
    </r>
    <r>
      <rPr>
        <sz val="11"/>
        <color rgb="FFFF0000"/>
        <rFont val="Calibri"/>
        <family val="2"/>
        <scheme val="minor"/>
      </rPr>
      <t xml:space="preserve"> $60,000</t>
    </r>
    <r>
      <rPr>
        <sz val="11"/>
        <color theme="1"/>
        <rFont val="Calibri"/>
        <family val="2"/>
        <scheme val="minor"/>
      </rPr>
      <t>)</t>
    </r>
  </si>
  <si>
    <r>
      <t xml:space="preserve">Purchase a house for $500,000 with 10% down (that means 500,000-50,000 = </t>
    </r>
    <r>
      <rPr>
        <sz val="11"/>
        <color rgb="FFFF0000"/>
        <rFont val="Calibri"/>
        <family val="2"/>
        <scheme val="minor"/>
      </rPr>
      <t>$450,000</t>
    </r>
    <r>
      <rPr>
        <sz val="11"/>
        <color theme="1"/>
        <rFont val="Calibri"/>
        <family val="2"/>
        <scheme val="minor"/>
      </rPr>
      <t xml:space="preserve"> going to be owed)</t>
    </r>
  </si>
  <si>
    <t xml:space="preserve">10 year loan (120 months) and 5% interest compounded monthly </t>
  </si>
  <si>
    <t>A) The monthly payment</t>
  </si>
  <si>
    <t>My mistake in the first exam was I sued the wrong percentage (0.5 instead of 0.05)</t>
  </si>
  <si>
    <t xml:space="preserve">Using the PMT function: </t>
  </si>
  <si>
    <t>&lt;= PMT(0.05/12, 120, (-450,000-10,000))</t>
  </si>
  <si>
    <t>P= Cr(1+r)^n / (1+r)^n-1</t>
  </si>
  <si>
    <t>C= 450,000</t>
  </si>
  <si>
    <t>r= 0.05/12</t>
  </si>
  <si>
    <t>n=120</t>
  </si>
  <si>
    <t>To verify, I will use the payment equation in the book again to calculated the monthly payment</t>
  </si>
  <si>
    <t>P= 450,000*0.05(1+0.05)^120 / (1+0.05)^120-1</t>
  </si>
  <si>
    <t xml:space="preserve">P= $4,772.95 </t>
  </si>
  <si>
    <t>which is similar to the function answer</t>
  </si>
  <si>
    <r>
      <t>B)</t>
    </r>
    <r>
      <rPr>
        <b/>
        <sz val="11"/>
        <color theme="1"/>
        <rFont val="Calibri"/>
        <family val="2"/>
        <scheme val="minor"/>
      </rPr>
      <t xml:space="preserve"> How much paid in interest?</t>
    </r>
  </si>
  <si>
    <t>My answer in the first exam I used the IPMT function incorrectly however you suggested using the PMT function on 10K</t>
  </si>
  <si>
    <t>&lt;= PMT(0.05/12, 120, -10000)</t>
  </si>
  <si>
    <t>so this is the monthly payment just from the closing cost</t>
  </si>
  <si>
    <t xml:space="preserve">I decided to determine the interest payment using the formula in the book: </t>
  </si>
  <si>
    <t>A= P(1+r)^n</t>
  </si>
  <si>
    <t>Where A is the payment, P=-450000 r=0.05/12 and n=10</t>
  </si>
  <si>
    <t>A= -450000(1+0.05/12)^10 = $469,105.50 this is the total cost of the loan</t>
  </si>
  <si>
    <t xml:space="preserve">Subtract that from original loan value: </t>
  </si>
  <si>
    <t xml:space="preserve">$469,105.50-$450,000 = </t>
  </si>
  <si>
    <t>C) Effective Annual Interest Rate</t>
  </si>
  <si>
    <t>From the interest tables where i_eff is based on the frequency of the compounding (in this case monthly)</t>
  </si>
  <si>
    <t>i_eff = 5.116% which is more than 5% as you mentioned in your comments</t>
  </si>
  <si>
    <t xml:space="preserve">To verfiy I tried using the EFF function again, </t>
  </si>
  <si>
    <t>&lt;= EFFECT(</t>
  </si>
  <si>
    <t>5%,12)</t>
  </si>
  <si>
    <t>which is the same as what I found in the tables</t>
  </si>
  <si>
    <t>Furthermore I will use the i_eff equation found in the book:</t>
  </si>
  <si>
    <t>r=(1+(i/n)^n-1) I used this equation and the EFF function incorrectly because I was dividing the rate by 12 and then again by 12 mistakingly</t>
  </si>
  <si>
    <t xml:space="preserve">r=(1+(0.05/12)^12-1) = </t>
  </si>
  <si>
    <t>Which is once again the same result</t>
  </si>
  <si>
    <t>D) Overall Cost</t>
  </si>
  <si>
    <t>&lt;= ISPMT(0.05/12,,120,-460000)</t>
  </si>
  <si>
    <t>Overall cost should include the down payment, the interest payment, and the monthly payments. Including the cost of the loan in 10 years…</t>
  </si>
  <si>
    <t>I can use the ISPMT function to get the a similar result:</t>
  </si>
  <si>
    <t>This is the ISPMT function just for the first period so multiply that by 10 to get interest paid for total loan:</t>
  </si>
  <si>
    <t>Which is very similar to my first answer</t>
  </si>
  <si>
    <t>Down Payment: $10,000</t>
  </si>
  <si>
    <t>Monthly Payments of $4,879.01 for 10 years</t>
  </si>
  <si>
    <t>Interest Payment after of 1919.67 10 years is $19,196.70</t>
  </si>
  <si>
    <t>I will try using a the PV function to determine how much will be payed overall and compare it to efunda calculation</t>
  </si>
  <si>
    <t>I put into the function the cost of the interest and monthly payments and asked for the value in the 10th year</t>
  </si>
  <si>
    <t>&lt;= PV(0.05, 120, -(4879.01+1919.67)-10000,, 10</t>
  </si>
  <si>
    <t>I will use the equation for present value PV= A*[(1+i)^n-1/ i(1+i)^n]</t>
  </si>
  <si>
    <t>Where A is the annual payment of 4618.81</t>
  </si>
  <si>
    <t xml:space="preserve">PV= 4618.81*[(1+0.1)^4-1/ 0.1(1+0.1)^4] = </t>
  </si>
  <si>
    <t xml:space="preserve">And this is verfied with PV function: </t>
  </si>
  <si>
    <t>&lt;= PV(0.1, 4, -4618.81)</t>
  </si>
  <si>
    <t>Future worth I will use another equation: F= A*[(1+i)^n-1]/i</t>
  </si>
  <si>
    <t xml:space="preserve">F= 4618.81*[(1+0.1)^4-1]/0.1 = </t>
  </si>
  <si>
    <t>Verifying with FV function</t>
  </si>
  <si>
    <t>&lt;= FV(0.1, 4, -4681.81)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</si>
</sst>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9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8" fontId="0" fillId="0" borderId="0" xfId="0" applyNumberFormat="1"/>
    <xf numFmtId="0" fontId="4" fillId="0" borderId="0" xfId="0" applyFont="1"/>
    <xf numFmtId="0" fontId="5" fillId="0" borderId="0" xfId="0" applyFont="1"/>
    <xf numFmtId="8" fontId="0" fillId="2" borderId="0" xfId="0" applyNumberFormat="1" applyFill="1"/>
    <xf numFmtId="0" fontId="0" fillId="2" borderId="0" xfId="0" applyFill="1"/>
    <xf numFmtId="8" fontId="0" fillId="0" borderId="0" xfId="0" applyNumberFormat="1" applyFill="1"/>
    <xf numFmtId="0" fontId="0" fillId="0" borderId="0" xfId="0" applyNumberFormat="1"/>
    <xf numFmtId="4" fontId="0" fillId="2" borderId="0" xfId="0" applyNumberFormat="1" applyFill="1"/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Relationship Id="rId2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22</xdr:row>
      <xdr:rowOff>38100</xdr:rowOff>
    </xdr:from>
    <xdr:to>
      <xdr:col>4</xdr:col>
      <xdr:colOff>933450</xdr:colOff>
      <xdr:row>32</xdr:row>
      <xdr:rowOff>3175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305300"/>
          <a:ext cx="5391150" cy="1857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3</xdr:col>
      <xdr:colOff>561975</xdr:colOff>
      <xdr:row>85</xdr:row>
      <xdr:rowOff>114300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87200"/>
          <a:ext cx="4000500" cy="2019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0</xdr:rowOff>
    </xdr:from>
    <xdr:to>
      <xdr:col>9</xdr:col>
      <xdr:colOff>76200</xdr:colOff>
      <xdr:row>50</xdr:row>
      <xdr:rowOff>35247</xdr:rowOff>
    </xdr:to>
    <xdr:pic>
      <xdr:nvPicPr>
        <xdr:cNvPr id="2" name="Picture 1" descr="Screen Shot 2014-02-21 at 11.29.46 AM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112000"/>
          <a:ext cx="6337300" cy="181324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10</xdr:col>
      <xdr:colOff>266700</xdr:colOff>
      <xdr:row>98</xdr:row>
      <xdr:rowOff>73835</xdr:rowOff>
    </xdr:to>
    <xdr:pic>
      <xdr:nvPicPr>
        <xdr:cNvPr id="3" name="Picture 2" descr="Screen Shot 2014-02-21 at 1.24.34 PM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046200"/>
          <a:ext cx="7200900" cy="34520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abSelected="1" workbookViewId="0">
      <selection activeCell="D58" sqref="D58"/>
    </sheetView>
  </sheetViews>
  <sheetFormatPr baseColWidth="10" defaultColWidth="8.83203125" defaultRowHeight="14" x14ac:dyDescent="0"/>
  <cols>
    <col min="1" max="1" width="15.6640625" customWidth="1"/>
    <col min="2" max="2" width="17.5" customWidth="1"/>
    <col min="3" max="3" width="18.33203125" customWidth="1"/>
    <col min="4" max="4" width="16" customWidth="1"/>
    <col min="5" max="5" width="18.6640625" customWidth="1"/>
    <col min="6" max="6" width="14.5" customWidth="1"/>
    <col min="8" max="8" width="10.83203125" bestFit="1" customWidth="1"/>
  </cols>
  <sheetData>
    <row r="1" spans="1:8">
      <c r="A1" s="1" t="s">
        <v>1</v>
      </c>
    </row>
    <row r="2" spans="1:8">
      <c r="A2" s="1" t="s">
        <v>2</v>
      </c>
    </row>
    <row r="3" spans="1:8" ht="15">
      <c r="A3" s="1" t="s">
        <v>3</v>
      </c>
    </row>
    <row r="4" spans="1:8" ht="15">
      <c r="A4" s="1" t="s">
        <v>4</v>
      </c>
    </row>
    <row r="6" spans="1:8">
      <c r="A6" s="4" t="s">
        <v>12</v>
      </c>
    </row>
    <row r="7" spans="1:8">
      <c r="A7" s="1" t="s">
        <v>0</v>
      </c>
      <c r="B7" t="s">
        <v>8</v>
      </c>
      <c r="C7" t="s">
        <v>5</v>
      </c>
      <c r="D7" t="s">
        <v>9</v>
      </c>
      <c r="E7" t="s">
        <v>7</v>
      </c>
      <c r="F7" t="s">
        <v>6</v>
      </c>
    </row>
    <row r="8" spans="1:8">
      <c r="A8">
        <v>0</v>
      </c>
      <c r="B8">
        <v>10000</v>
      </c>
      <c r="C8">
        <v>0</v>
      </c>
      <c r="D8">
        <f t="shared" ref="D8:D13" si="0">SUM(B8,B8*C8)</f>
        <v>10000</v>
      </c>
      <c r="E8">
        <v>0</v>
      </c>
      <c r="F8">
        <v>10000</v>
      </c>
    </row>
    <row r="9" spans="1:8">
      <c r="A9">
        <v>1</v>
      </c>
      <c r="B9">
        <v>10000</v>
      </c>
      <c r="C9">
        <v>0.1</v>
      </c>
      <c r="D9">
        <f t="shared" si="0"/>
        <v>11000</v>
      </c>
      <c r="E9">
        <v>0</v>
      </c>
      <c r="F9">
        <v>11000</v>
      </c>
    </row>
    <row r="10" spans="1:8">
      <c r="A10">
        <v>2</v>
      </c>
      <c r="B10">
        <f>SUM(F9)</f>
        <v>11000</v>
      </c>
      <c r="C10">
        <v>0.1</v>
      </c>
      <c r="D10">
        <f t="shared" si="0"/>
        <v>12100</v>
      </c>
      <c r="E10">
        <v>0</v>
      </c>
      <c r="F10">
        <v>12100</v>
      </c>
    </row>
    <row r="11" spans="1:8">
      <c r="A11">
        <v>3</v>
      </c>
      <c r="B11">
        <f>SUM(F10)</f>
        <v>12100</v>
      </c>
      <c r="C11">
        <v>0.1</v>
      </c>
      <c r="D11">
        <f t="shared" si="0"/>
        <v>13310</v>
      </c>
      <c r="E11">
        <v>0</v>
      </c>
      <c r="F11">
        <v>13310</v>
      </c>
    </row>
    <row r="12" spans="1:8">
      <c r="A12">
        <v>4</v>
      </c>
      <c r="B12">
        <f>SUM(F11)</f>
        <v>13310</v>
      </c>
      <c r="C12">
        <v>0.1</v>
      </c>
      <c r="D12">
        <f t="shared" si="0"/>
        <v>14641</v>
      </c>
      <c r="E12">
        <v>0</v>
      </c>
      <c r="F12">
        <f>SUM(D12-E12)</f>
        <v>14641</v>
      </c>
      <c r="G12" t="s">
        <v>10</v>
      </c>
      <c r="H12" t="s">
        <v>11</v>
      </c>
    </row>
    <row r="13" spans="1:8">
      <c r="A13">
        <v>5</v>
      </c>
      <c r="B13">
        <v>14641</v>
      </c>
      <c r="C13">
        <v>0.1</v>
      </c>
      <c r="D13">
        <f t="shared" si="0"/>
        <v>16105.1</v>
      </c>
      <c r="E13" s="2">
        <f>PMT(0.1,4,-14641,0)</f>
        <v>4618.8080370609778</v>
      </c>
      <c r="F13" s="2">
        <f>SUM(D13-E13)</f>
        <v>11486.291962939024</v>
      </c>
      <c r="H13" s="2">
        <f>FV(0.1,4,,-10000)</f>
        <v>14641.000000000004</v>
      </c>
    </row>
    <row r="14" spans="1:8">
      <c r="A14">
        <v>6</v>
      </c>
      <c r="B14" s="2">
        <f>SUM(F13)</f>
        <v>11486.291962939024</v>
      </c>
      <c r="C14">
        <v>0.1</v>
      </c>
      <c r="D14">
        <f t="shared" ref="D14:D16" si="1">SUM(B14,B14*C14)</f>
        <v>12634.921159232927</v>
      </c>
      <c r="E14" s="2">
        <f t="shared" ref="E14:E16" si="2">PMT(0.1,4,-14641,0)</f>
        <v>4618.8080370609778</v>
      </c>
      <c r="F14" s="2">
        <f t="shared" ref="F14:F16" si="3">SUM(D14-E14)</f>
        <v>8016.1131221719488</v>
      </c>
    </row>
    <row r="15" spans="1:8">
      <c r="A15">
        <v>7</v>
      </c>
      <c r="B15" s="2">
        <f>SUM(F14)</f>
        <v>8016.1131221719488</v>
      </c>
      <c r="C15">
        <v>0.1</v>
      </c>
      <c r="D15">
        <f t="shared" si="1"/>
        <v>8817.7244343891434</v>
      </c>
      <c r="E15" s="2">
        <f t="shared" si="2"/>
        <v>4618.8080370609778</v>
      </c>
      <c r="F15" s="2">
        <f t="shared" si="3"/>
        <v>4198.9163973281657</v>
      </c>
    </row>
    <row r="16" spans="1:8">
      <c r="A16">
        <v>8</v>
      </c>
      <c r="B16">
        <v>4198.92</v>
      </c>
      <c r="C16">
        <v>0.1</v>
      </c>
      <c r="D16">
        <f t="shared" si="1"/>
        <v>4618.8119999999999</v>
      </c>
      <c r="E16" s="2">
        <f t="shared" si="2"/>
        <v>4618.8080370609778</v>
      </c>
      <c r="F16" s="2">
        <f t="shared" si="3"/>
        <v>3.9629390221307403E-3</v>
      </c>
    </row>
    <row r="17" spans="1:5">
      <c r="B17" s="2"/>
      <c r="E17" s="2"/>
    </row>
    <row r="18" spans="1:5">
      <c r="A18" t="s">
        <v>13</v>
      </c>
    </row>
    <row r="19" spans="1:5">
      <c r="A19" t="s">
        <v>14</v>
      </c>
      <c r="B19" s="2"/>
    </row>
    <row r="20" spans="1:5">
      <c r="A20" t="s">
        <v>15</v>
      </c>
    </row>
    <row r="22" spans="1:5">
      <c r="A22" t="s">
        <v>16</v>
      </c>
    </row>
    <row r="34" spans="1:5">
      <c r="A34" s="3" t="s">
        <v>17</v>
      </c>
    </row>
    <row r="36" spans="1:5">
      <c r="A36" t="s">
        <v>18</v>
      </c>
    </row>
    <row r="38" spans="1:5">
      <c r="A38" s="2">
        <f>PMT(0.1/12,4,-10000)</f>
        <v>2552.2994437729881</v>
      </c>
      <c r="B38" t="s">
        <v>19</v>
      </c>
    </row>
    <row r="39" spans="1:5">
      <c r="C39" t="s">
        <v>20</v>
      </c>
    </row>
    <row r="41" spans="1:5">
      <c r="A41" t="s">
        <v>21</v>
      </c>
    </row>
    <row r="42" spans="1:5">
      <c r="A42" s="5">
        <f>PMT(0.1,4,-14641,0)</f>
        <v>4618.8080370609778</v>
      </c>
      <c r="B42" t="s">
        <v>22</v>
      </c>
    </row>
    <row r="44" spans="1:5">
      <c r="A44" s="3" t="s">
        <v>23</v>
      </c>
    </row>
    <row r="46" spans="1:5">
      <c r="A46" t="s">
        <v>81</v>
      </c>
      <c r="E46" t="s">
        <v>82</v>
      </c>
    </row>
    <row r="48" spans="1:5">
      <c r="B48" t="s">
        <v>83</v>
      </c>
      <c r="D48" s="9">
        <v>14641</v>
      </c>
    </row>
    <row r="50" spans="1:4">
      <c r="A50" t="s">
        <v>84</v>
      </c>
      <c r="B50" s="2"/>
    </row>
    <row r="51" spans="1:4">
      <c r="B51" s="5">
        <f>PV(0.1,4,-4618.81)</f>
        <v>14641.006222252587</v>
      </c>
      <c r="C51" t="s">
        <v>85</v>
      </c>
    </row>
    <row r="53" spans="1:4">
      <c r="A53" t="s">
        <v>86</v>
      </c>
    </row>
    <row r="55" spans="1:4">
      <c r="B55" t="s">
        <v>87</v>
      </c>
      <c r="D55" s="5">
        <v>21435.89</v>
      </c>
    </row>
    <row r="57" spans="1:4">
      <c r="A57" t="s">
        <v>88</v>
      </c>
    </row>
    <row r="59" spans="1:4">
      <c r="B59" s="5">
        <f>FV(0.1,4,-4618.81)</f>
        <v>21435.897210000017</v>
      </c>
      <c r="C59" t="s">
        <v>89</v>
      </c>
    </row>
    <row r="62" spans="1:4">
      <c r="A62" s="3" t="s">
        <v>24</v>
      </c>
    </row>
    <row r="64" spans="1:4">
      <c r="A64" t="s">
        <v>25</v>
      </c>
    </row>
    <row r="65" spans="1:4">
      <c r="A65" t="s">
        <v>26</v>
      </c>
    </row>
    <row r="67" spans="1:4">
      <c r="A67" t="s">
        <v>27</v>
      </c>
    </row>
    <row r="69" spans="1:4">
      <c r="A69" t="s">
        <v>28</v>
      </c>
      <c r="C69" t="s">
        <v>29</v>
      </c>
    </row>
    <row r="71" spans="1:4">
      <c r="A71" t="s">
        <v>30</v>
      </c>
    </row>
    <row r="73" spans="1:4">
      <c r="A73" t="s">
        <v>31</v>
      </c>
      <c r="D73" s="5">
        <v>4661.47</v>
      </c>
    </row>
    <row r="75" spans="1:4">
      <c r="A75" t="s">
        <v>32</v>
      </c>
    </row>
  </sheetData>
  <pageMargins left="0.7" right="0.7" top="0.75" bottom="0.75" header="0.3" footer="0.3"/>
  <pageSetup orientation="portrait" horizontalDpi="300" verticalDpi="12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opLeftCell="B105" workbookViewId="0">
      <selection activeCell="G78" sqref="G78:P78"/>
    </sheetView>
  </sheetViews>
  <sheetFormatPr baseColWidth="10" defaultColWidth="8.83203125" defaultRowHeight="14" x14ac:dyDescent="0"/>
  <cols>
    <col min="1" max="1" width="11.1640625" bestFit="1" customWidth="1"/>
    <col min="8" max="8" width="9.1640625" bestFit="1" customWidth="1"/>
  </cols>
  <sheetData>
    <row r="1" spans="1:2">
      <c r="A1" t="s">
        <v>34</v>
      </c>
    </row>
    <row r="2" spans="1:2">
      <c r="A2" t="s">
        <v>33</v>
      </c>
    </row>
    <row r="3" spans="1:2">
      <c r="A3" t="s">
        <v>35</v>
      </c>
    </row>
    <row r="5" spans="1:2">
      <c r="A5" s="3" t="s">
        <v>36</v>
      </c>
    </row>
    <row r="7" spans="1:2">
      <c r="A7" t="s">
        <v>37</v>
      </c>
    </row>
    <row r="8" spans="1:2">
      <c r="A8" t="s">
        <v>38</v>
      </c>
    </row>
    <row r="10" spans="1:2">
      <c r="A10" s="5">
        <f>PMT(0.05/12,120,-450000-10000)</f>
        <v>4879.0137009974605</v>
      </c>
      <c r="B10" t="s">
        <v>39</v>
      </c>
    </row>
    <row r="12" spans="1:2">
      <c r="A12" t="s">
        <v>44</v>
      </c>
    </row>
    <row r="13" spans="1:2">
      <c r="A13" t="s">
        <v>40</v>
      </c>
    </row>
    <row r="15" spans="1:2">
      <c r="A15" t="s">
        <v>41</v>
      </c>
      <c r="B15" t="s">
        <v>43</v>
      </c>
    </row>
    <row r="16" spans="1:2">
      <c r="A16" t="s">
        <v>42</v>
      </c>
    </row>
    <row r="18" spans="1:5">
      <c r="A18" t="s">
        <v>45</v>
      </c>
    </row>
    <row r="19" spans="1:5">
      <c r="A19" s="6" t="s">
        <v>46</v>
      </c>
      <c r="C19" t="s">
        <v>47</v>
      </c>
    </row>
    <row r="21" spans="1:5">
      <c r="A21" t="s">
        <v>48</v>
      </c>
    </row>
    <row r="23" spans="1:5">
      <c r="A23" t="s">
        <v>49</v>
      </c>
    </row>
    <row r="25" spans="1:5">
      <c r="A25" s="2">
        <f>PMT(0.05/12,120,-10000)</f>
        <v>106.06551523907524</v>
      </c>
      <c r="B25" t="s">
        <v>50</v>
      </c>
      <c r="E25" t="s">
        <v>51</v>
      </c>
    </row>
    <row r="27" spans="1:5">
      <c r="A27" t="s">
        <v>52</v>
      </c>
    </row>
    <row r="29" spans="1:5">
      <c r="A29" t="s">
        <v>53</v>
      </c>
      <c r="B29" t="s">
        <v>54</v>
      </c>
    </row>
    <row r="31" spans="1:5">
      <c r="A31" t="s">
        <v>55</v>
      </c>
    </row>
    <row r="33" spans="1:5">
      <c r="A33" t="s">
        <v>56</v>
      </c>
    </row>
    <row r="34" spans="1:5">
      <c r="A34" t="s">
        <v>57</v>
      </c>
      <c r="C34" s="6">
        <v>19105.490000000002</v>
      </c>
    </row>
    <row r="36" spans="1:5">
      <c r="A36" t="s">
        <v>72</v>
      </c>
    </row>
    <row r="37" spans="1:5">
      <c r="A37" s="6">
        <f>ISPMT(0.05/12,,120,-460000)</f>
        <v>1916.6666666666667</v>
      </c>
      <c r="B37" t="s">
        <v>70</v>
      </c>
      <c r="E37" t="s">
        <v>73</v>
      </c>
    </row>
    <row r="38" spans="1:5">
      <c r="A38" s="6">
        <f>SUM(A37*10)</f>
        <v>19166.666666666668</v>
      </c>
      <c r="B38" t="s">
        <v>74</v>
      </c>
    </row>
    <row r="40" spans="1:5">
      <c r="A40" s="3" t="s">
        <v>58</v>
      </c>
    </row>
    <row r="50" spans="1:4">
      <c r="A50" t="s">
        <v>59</v>
      </c>
    </row>
    <row r="52" spans="1:4">
      <c r="A52" t="s">
        <v>60</v>
      </c>
    </row>
    <row r="54" spans="1:4">
      <c r="A54" t="s">
        <v>61</v>
      </c>
    </row>
    <row r="56" spans="1:4">
      <c r="A56" s="6">
        <f>EFFECT(5%,12)</f>
        <v>5.116189788173342E-2</v>
      </c>
      <c r="B56" t="s">
        <v>62</v>
      </c>
      <c r="C56" t="s">
        <v>63</v>
      </c>
      <c r="D56" t="s">
        <v>64</v>
      </c>
    </row>
    <row r="58" spans="1:4">
      <c r="A58" t="s">
        <v>65</v>
      </c>
    </row>
    <row r="59" spans="1:4">
      <c r="A59" t="s">
        <v>66</v>
      </c>
    </row>
    <row r="61" spans="1:4">
      <c r="A61" t="s">
        <v>67</v>
      </c>
      <c r="C61" s="6">
        <v>5.1161897999999997E-2</v>
      </c>
      <c r="D61" t="s">
        <v>68</v>
      </c>
    </row>
    <row r="66" spans="1:8">
      <c r="A66" s="3" t="s">
        <v>69</v>
      </c>
    </row>
    <row r="68" spans="1:8">
      <c r="A68" t="s">
        <v>71</v>
      </c>
    </row>
    <row r="70" spans="1:8">
      <c r="A70" t="s">
        <v>75</v>
      </c>
    </row>
    <row r="71" spans="1:8">
      <c r="A71" t="s">
        <v>76</v>
      </c>
    </row>
    <row r="72" spans="1:8">
      <c r="A72" t="s">
        <v>77</v>
      </c>
    </row>
    <row r="75" spans="1:8">
      <c r="A75" t="s">
        <v>78</v>
      </c>
    </row>
    <row r="77" spans="1:8">
      <c r="A77" s="7"/>
      <c r="H77" s="2"/>
    </row>
    <row r="78" spans="1:8">
      <c r="A78" s="5">
        <f>PV(0.05,120,-(4897.01+1919.67)-10000,,120)</f>
        <v>352138.13282676745</v>
      </c>
      <c r="B78" t="s">
        <v>80</v>
      </c>
      <c r="G78" t="s">
        <v>79</v>
      </c>
    </row>
    <row r="79" spans="1:8">
      <c r="A79" s="8"/>
    </row>
  </sheetData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Alex</cp:lastModifiedBy>
  <dcterms:created xsi:type="dcterms:W3CDTF">2014-02-21T12:56:18Z</dcterms:created>
  <dcterms:modified xsi:type="dcterms:W3CDTF">2014-02-21T18:43:28Z</dcterms:modified>
</cp:coreProperties>
</file>