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ud55167\"/>
    </mc:Choice>
  </mc:AlternateContent>
  <bookViews>
    <workbookView xWindow="1455" yWindow="60" windowWidth="18195" windowHeight="11820" activeTab="2"/>
  </bookViews>
  <sheets>
    <sheet name="Sheet1" sheetId="1" r:id="rId1"/>
    <sheet name="Sheet2" sheetId="2" r:id="rId2"/>
    <sheet name="Sheet3" sheetId="3" r:id="rId3"/>
    <sheet name="Score" sheetId="4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17" i="1"/>
  <c r="C28" i="1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45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5" i="3"/>
  <c r="G6" i="1"/>
  <c r="G7" i="1"/>
  <c r="G8" i="1"/>
  <c r="G9" i="1"/>
  <c r="G10" i="1"/>
  <c r="G11" i="1"/>
  <c r="G12" i="1"/>
  <c r="G13" i="1"/>
  <c r="G14" i="1"/>
  <c r="G15" i="1"/>
  <c r="G16" i="1"/>
  <c r="G4" i="1"/>
  <c r="N19" i="1"/>
  <c r="M19" i="1"/>
  <c r="G5" i="1"/>
  <c r="J18" i="1"/>
  <c r="I18" i="1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I25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L17" i="1"/>
  <c r="C10" i="4"/>
  <c r="E4" i="2"/>
  <c r="G4" i="2"/>
  <c r="E5" i="2"/>
  <c r="G5" i="2"/>
  <c r="E6" i="2"/>
  <c r="G6" i="2"/>
  <c r="E7" i="2"/>
  <c r="G7" i="2"/>
  <c r="E8" i="2"/>
  <c r="G8" i="2"/>
  <c r="E9" i="2"/>
  <c r="G9" i="2"/>
  <c r="E10" i="2"/>
  <c r="G10" i="2"/>
  <c r="E11" i="2"/>
  <c r="G11" i="2"/>
  <c r="E12" i="2"/>
  <c r="G12" i="2"/>
  <c r="E13" i="2"/>
  <c r="G13" i="2"/>
  <c r="E14" i="2"/>
  <c r="G14" i="2"/>
  <c r="E15" i="2"/>
  <c r="G15" i="2"/>
  <c r="E16" i="2"/>
  <c r="G16" i="2"/>
  <c r="E17" i="2"/>
  <c r="G17" i="2"/>
  <c r="E18" i="2"/>
  <c r="G18" i="2"/>
  <c r="E19" i="2"/>
  <c r="G19" i="2"/>
  <c r="E20" i="2"/>
  <c r="G20" i="2"/>
  <c r="E21" i="2"/>
  <c r="G21" i="2"/>
  <c r="E22" i="2"/>
  <c r="G22" i="2"/>
  <c r="E23" i="2"/>
  <c r="G23" i="2"/>
  <c r="E24" i="2"/>
  <c r="G24" i="2"/>
  <c r="G25" i="2"/>
  <c r="F26" i="2"/>
  <c r="G26" i="2"/>
  <c r="G27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7" i="2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I5" i="1"/>
  <c r="I6" i="1"/>
  <c r="I7" i="1"/>
  <c r="I8" i="1"/>
  <c r="I9" i="1"/>
  <c r="I10" i="1"/>
  <c r="I11" i="1"/>
  <c r="I12" i="1"/>
  <c r="I13" i="1"/>
  <c r="I14" i="1"/>
  <c r="I15" i="1"/>
  <c r="I16" i="1"/>
  <c r="J19" i="1"/>
  <c r="I4" i="1"/>
  <c r="I17" i="1"/>
  <c r="H5" i="1"/>
  <c r="H6" i="1"/>
  <c r="H7" i="1"/>
  <c r="H8" i="1"/>
  <c r="H9" i="1"/>
  <c r="H10" i="1"/>
  <c r="H11" i="1"/>
  <c r="H12" i="1"/>
  <c r="H13" i="1"/>
  <c r="H14" i="1"/>
  <c r="H15" i="1"/>
  <c r="H16" i="1"/>
  <c r="I19" i="1"/>
  <c r="H4" i="1"/>
  <c r="H17" i="1"/>
  <c r="H18" i="1"/>
  <c r="H19" i="1"/>
</calcChain>
</file>

<file path=xl/sharedStrings.xml><?xml version="1.0" encoding="utf-8"?>
<sst xmlns="http://schemas.openxmlformats.org/spreadsheetml/2006/main" count="64" uniqueCount="54">
  <si>
    <t>year</t>
  </si>
  <si>
    <t>CF 1</t>
  </si>
  <si>
    <t>CF 2</t>
  </si>
  <si>
    <t>CF 3</t>
  </si>
  <si>
    <t>PW1</t>
  </si>
  <si>
    <t>PW 2</t>
  </si>
  <si>
    <t>PW 3</t>
  </si>
  <si>
    <t>Applied PW rate</t>
  </si>
  <si>
    <t>Applied FW rate</t>
  </si>
  <si>
    <t>FW 1</t>
  </si>
  <si>
    <t>FW 2</t>
  </si>
  <si>
    <t>FW 3</t>
  </si>
  <si>
    <t>PW</t>
  </si>
  <si>
    <t>AofP</t>
  </si>
  <si>
    <t>AW</t>
  </si>
  <si>
    <t>FW</t>
  </si>
  <si>
    <t>1A</t>
  </si>
  <si>
    <t>1B</t>
  </si>
  <si>
    <t>PW CF 3 wins</t>
  </si>
  <si>
    <t>1C</t>
  </si>
  <si>
    <t>FW CF3 wins</t>
  </si>
  <si>
    <t>1d</t>
  </si>
  <si>
    <t>1e</t>
  </si>
  <si>
    <t>1f</t>
  </si>
  <si>
    <t>applied PW rate</t>
  </si>
  <si>
    <t xml:space="preserve"> CF 2</t>
  </si>
  <si>
    <t>PW 1</t>
  </si>
  <si>
    <t xml:space="preserve">Lottery would prefer to pay the smaller AW which is the $14.4 million up front. </t>
  </si>
  <si>
    <t>Problem</t>
  </si>
  <si>
    <t>Points</t>
  </si>
  <si>
    <t>Score</t>
  </si>
  <si>
    <t>Comments</t>
  </si>
  <si>
    <t>1(a)</t>
  </si>
  <si>
    <t>1(b)</t>
  </si>
  <si>
    <t>1(c)</t>
  </si>
  <si>
    <t>1(d)</t>
  </si>
  <si>
    <t>1(e)</t>
  </si>
  <si>
    <t>1(f)</t>
  </si>
  <si>
    <t>good start</t>
  </si>
  <si>
    <t>Total</t>
  </si>
  <si>
    <t>nice work</t>
  </si>
  <si>
    <t>applied Fw rate</t>
  </si>
  <si>
    <t>FW using excel FV Function with an averaged cash flow to check numbers.</t>
  </si>
  <si>
    <t>age</t>
  </si>
  <si>
    <t>balance</t>
  </si>
  <si>
    <t>payment</t>
  </si>
  <si>
    <t>w/ inflation</t>
  </si>
  <si>
    <t xml:space="preserve">This income may be sufficient if my house, and car are paid off. </t>
  </si>
  <si>
    <t>MARR</t>
  </si>
  <si>
    <t>AW for machine C</t>
  </si>
  <si>
    <t>AW using excel function for Machine C</t>
  </si>
  <si>
    <t>AW CF3 wins</t>
  </si>
  <si>
    <t>They agree in terms of PW and AW given AW is a product of PW</t>
  </si>
  <si>
    <t>See cell C30 for graph Aannual Worth of Machine C given it is best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</si>
</sst>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#,##0.00000000_);[Red]\(#,##0.00000000\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8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/>
    <xf numFmtId="165" fontId="0" fillId="0" borderId="0" xfId="0" applyNumberFormat="1"/>
    <xf numFmtId="0" fontId="0" fillId="0" borderId="0" xfId="0" applyNumberFormat="1"/>
    <xf numFmtId="9" fontId="0" fillId="0" borderId="0" xfId="0" applyNumberFormat="1"/>
    <xf numFmtId="0" fontId="0" fillId="0" borderId="0" xfId="0" applyProtection="1">
      <protection locked="0" hidden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MARR</a:t>
            </a:r>
            <a:r>
              <a:rPr lang="en-US" baseline="0"/>
              <a:t> vs. AW for Machine C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Sheet1!$C$31:$C$51</c:f>
              <c:numCache>
                <c:formatCode>0%</c:formatCod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</c:numCache>
            </c:numRef>
          </c:xVal>
          <c:yVal>
            <c:numRef>
              <c:f>Sheet1!$D$31:$D$51</c:f>
              <c:numCache>
                <c:formatCode>"$"#,##0.00_);[Red]\("$"#,##0.00\)</c:formatCode>
                <c:ptCount val="21"/>
                <c:pt idx="0">
                  <c:v>2833.333333333333</c:v>
                </c:pt>
                <c:pt idx="1">
                  <c:v>2636.2908322279645</c:v>
                </c:pt>
                <c:pt idx="2">
                  <c:v>2436.8546916199375</c:v>
                </c:pt>
                <c:pt idx="3">
                  <c:v>2235.0624887455697</c:v>
                </c:pt>
                <c:pt idx="4">
                  <c:v>2030.9524373011491</c:v>
                </c:pt>
                <c:pt idx="5">
                  <c:v>1824.5632972452922</c:v>
                </c:pt>
                <c:pt idx="6">
                  <c:v>1615.9342881276116</c:v>
                </c:pt>
                <c:pt idx="7">
                  <c:v>1405.1050060417965</c:v>
                </c:pt>
                <c:pt idx="8">
                  <c:v>1192.1153442747536</c:v>
                </c:pt>
                <c:pt idx="9">
                  <c:v>977.00541769907522</c:v>
                </c:pt>
                <c:pt idx="10">
                  <c:v>759.81549093331432</c:v>
                </c:pt>
                <c:pt idx="11">
                  <c:v>540.58591027401144</c:v>
                </c:pt>
                <c:pt idx="12">
                  <c:v>319.35703938426741</c:v>
                </c:pt>
                <c:pt idx="13">
                  <c:v>96.169198706867974</c:v>
                </c:pt>
                <c:pt idx="14">
                  <c:v>-128.93739144558913</c:v>
                </c:pt>
                <c:pt idx="15">
                  <c:v>-355.92266418458439</c:v>
                </c:pt>
                <c:pt idx="16">
                  <c:v>-584.74675579658469</c:v>
                </c:pt>
                <c:pt idx="17">
                  <c:v>-815.37005203448189</c:v>
                </c:pt>
                <c:pt idx="18">
                  <c:v>-1047.7532310419156</c:v>
                </c:pt>
                <c:pt idx="19">
                  <c:v>-1281.857303010449</c:v>
                </c:pt>
                <c:pt idx="20">
                  <c:v>-1517.643646675906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006096"/>
        <c:axId val="270296472"/>
      </c:scatterChart>
      <c:valAx>
        <c:axId val="28400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MARR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296472"/>
        <c:crosses val="autoZero"/>
        <c:crossBetween val="midCat"/>
      </c:valAx>
      <c:valAx>
        <c:axId val="27029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</a:t>
                </a:r>
                <a:r>
                  <a:rPr lang="en-US" baseline="0"/>
                  <a:t> Worth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006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30</xdr:row>
      <xdr:rowOff>9525</xdr:rowOff>
    </xdr:from>
    <xdr:to>
      <xdr:col>10</xdr:col>
      <xdr:colOff>333375</xdr:colOff>
      <xdr:row>51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51"/>
  <sheetViews>
    <sheetView topLeftCell="A61" workbookViewId="0">
      <selection activeCell="M39" sqref="M39"/>
    </sheetView>
  </sheetViews>
  <sheetFormatPr defaultColWidth="8.85546875" defaultRowHeight="15" x14ac:dyDescent="0.25"/>
  <cols>
    <col min="3" max="3" width="20.42578125" bestFit="1" customWidth="1"/>
    <col min="4" max="6" width="11.42578125" bestFit="1" customWidth="1"/>
    <col min="7" max="7" width="15.28515625" customWidth="1"/>
    <col min="8" max="10" width="11.42578125" bestFit="1" customWidth="1"/>
    <col min="11" max="11" width="15.42578125" customWidth="1"/>
    <col min="12" max="13" width="11.42578125" bestFit="1" customWidth="1"/>
    <col min="14" max="14" width="20.42578125" bestFit="1" customWidth="1"/>
  </cols>
  <sheetData>
    <row r="2" spans="3:14" x14ac:dyDescent="0.25">
      <c r="C2" t="s">
        <v>16</v>
      </c>
    </row>
    <row r="3" spans="3:14" x14ac:dyDescent="0.25">
      <c r="C3" t="s">
        <v>0</v>
      </c>
      <c r="D3" t="s">
        <v>1</v>
      </c>
      <c r="E3" t="s">
        <v>2</v>
      </c>
      <c r="F3" t="s">
        <v>3</v>
      </c>
      <c r="G3" t="s">
        <v>7</v>
      </c>
      <c r="H3" t="s">
        <v>4</v>
      </c>
      <c r="I3" t="s">
        <v>5</v>
      </c>
      <c r="J3" t="s">
        <v>6</v>
      </c>
      <c r="K3" t="s">
        <v>8</v>
      </c>
      <c r="L3" t="s">
        <v>9</v>
      </c>
      <c r="M3" t="s">
        <v>10</v>
      </c>
      <c r="N3" t="s">
        <v>11</v>
      </c>
    </row>
    <row r="4" spans="3:14" x14ac:dyDescent="0.25">
      <c r="C4">
        <v>0</v>
      </c>
      <c r="D4" s="1">
        <v>-10000</v>
      </c>
      <c r="E4" s="1">
        <v>-20000</v>
      </c>
      <c r="F4" s="1">
        <v>-30000</v>
      </c>
      <c r="G4">
        <f>(1+5%)^-C4</f>
        <v>1</v>
      </c>
      <c r="H4" s="1">
        <f>PRODUCT(D4,G4)</f>
        <v>-10000</v>
      </c>
      <c r="I4" s="1">
        <f>PRODUCT(E4,G4)</f>
        <v>-20000</v>
      </c>
      <c r="J4" s="1">
        <f>PRODUCT(F4,G4)</f>
        <v>-30000</v>
      </c>
      <c r="K4">
        <f>(1+5%)^(12-C4)</f>
        <v>1.7958563260221292</v>
      </c>
      <c r="L4" s="1">
        <f>PRODUCT(D4,K4)</f>
        <v>-17958.563260221294</v>
      </c>
      <c r="M4" s="1">
        <f>PRODUCT(E4,K4)</f>
        <v>-35917.126520442587</v>
      </c>
      <c r="N4" s="1">
        <f>PRODUCT(F4,K4)</f>
        <v>-53875.689780663874</v>
      </c>
    </row>
    <row r="5" spans="3:14" x14ac:dyDescent="0.25">
      <c r="C5">
        <v>1</v>
      </c>
      <c r="D5" s="1">
        <v>4000</v>
      </c>
      <c r="E5" s="1">
        <v>5500</v>
      </c>
      <c r="F5" s="1">
        <v>7000</v>
      </c>
      <c r="G5">
        <f t="shared" ref="G5:G16" si="0">(1+5%)^-C5</f>
        <v>0.95238095238095233</v>
      </c>
      <c r="H5" s="1">
        <f t="shared" ref="H5:H12" si="1">PRODUCT(D5,G5)</f>
        <v>3809.5238095238092</v>
      </c>
      <c r="I5" s="1">
        <f t="shared" ref="I5:I16" si="2">PRODUCT(E5,G5)</f>
        <v>5238.0952380952376</v>
      </c>
      <c r="J5" s="1">
        <f t="shared" ref="J5:J16" si="3">PRODUCT(F5,G5)</f>
        <v>6666.6666666666661</v>
      </c>
      <c r="K5">
        <f t="shared" ref="K5:K16" si="4">(1+5%)^(12-C5)</f>
        <v>1.7103393581163138</v>
      </c>
      <c r="L5" s="1">
        <f t="shared" ref="L5:L16" si="5">PRODUCT(D5,K5)</f>
        <v>6841.3574324652554</v>
      </c>
      <c r="M5" s="1">
        <f t="shared" ref="M5" si="6">PRODUCT(E5,K5)</f>
        <v>9406.8664696397263</v>
      </c>
      <c r="N5" s="1">
        <f t="shared" ref="N5" si="7">PRODUCT(F5,K5)</f>
        <v>11972.375506814196</v>
      </c>
    </row>
    <row r="6" spans="3:14" x14ac:dyDescent="0.25">
      <c r="C6">
        <v>2</v>
      </c>
      <c r="D6" s="1">
        <v>4000</v>
      </c>
      <c r="E6" s="1">
        <v>5500</v>
      </c>
      <c r="F6" s="1">
        <v>7000</v>
      </c>
      <c r="G6">
        <f t="shared" si="0"/>
        <v>0.90702947845804982</v>
      </c>
      <c r="H6" s="1">
        <f t="shared" si="1"/>
        <v>3628.1179138321991</v>
      </c>
      <c r="I6" s="1">
        <f t="shared" si="2"/>
        <v>4988.6621315192742</v>
      </c>
      <c r="J6" s="1">
        <f t="shared" si="3"/>
        <v>6349.2063492063489</v>
      </c>
      <c r="K6">
        <f t="shared" si="4"/>
        <v>1.6288946267774416</v>
      </c>
      <c r="L6" s="1">
        <f t="shared" si="5"/>
        <v>6515.5785071097662</v>
      </c>
      <c r="M6" s="1">
        <f t="shared" ref="M6:M16" si="8">PRODUCT(E6,K6)</f>
        <v>8958.9204472759284</v>
      </c>
      <c r="N6" s="1">
        <f t="shared" ref="N6:N16" si="9">PRODUCT(F6,K6)</f>
        <v>11402.262387442091</v>
      </c>
    </row>
    <row r="7" spans="3:14" x14ac:dyDescent="0.25">
      <c r="C7">
        <v>3</v>
      </c>
      <c r="D7" s="1">
        <v>-6000</v>
      </c>
      <c r="E7" s="1">
        <v>5500</v>
      </c>
      <c r="F7" s="1">
        <v>7000</v>
      </c>
      <c r="G7">
        <f t="shared" si="0"/>
        <v>0.86383759853147601</v>
      </c>
      <c r="H7" s="1">
        <f t="shared" si="1"/>
        <v>-5183.0255911888562</v>
      </c>
      <c r="I7" s="1">
        <f t="shared" si="2"/>
        <v>4751.1067919231182</v>
      </c>
      <c r="J7" s="1">
        <f t="shared" si="3"/>
        <v>6046.8631897203322</v>
      </c>
      <c r="K7">
        <f t="shared" si="4"/>
        <v>1.5513282159785158</v>
      </c>
      <c r="L7" s="1">
        <f t="shared" si="5"/>
        <v>-9307.9692958710948</v>
      </c>
      <c r="M7" s="1">
        <f t="shared" si="8"/>
        <v>8532.3051878818369</v>
      </c>
      <c r="N7" s="1">
        <f t="shared" si="9"/>
        <v>10859.297511849611</v>
      </c>
    </row>
    <row r="8" spans="3:14" x14ac:dyDescent="0.25">
      <c r="C8">
        <v>4</v>
      </c>
      <c r="D8" s="1">
        <v>4000</v>
      </c>
      <c r="E8" s="1">
        <v>-8000</v>
      </c>
      <c r="F8" s="1">
        <v>7000</v>
      </c>
      <c r="G8">
        <f t="shared" si="0"/>
        <v>0.82270247479188197</v>
      </c>
      <c r="H8" s="1">
        <f t="shared" si="1"/>
        <v>3290.8098991675279</v>
      </c>
      <c r="I8" s="1">
        <f t="shared" si="2"/>
        <v>-6581.6197983350557</v>
      </c>
      <c r="J8" s="1">
        <f t="shared" si="3"/>
        <v>5758.9173235431736</v>
      </c>
      <c r="K8">
        <f t="shared" si="4"/>
        <v>1.4774554437890626</v>
      </c>
      <c r="L8" s="1">
        <f t="shared" si="5"/>
        <v>5909.8217751562506</v>
      </c>
      <c r="M8" s="1">
        <f t="shared" si="8"/>
        <v>-11819.643550312501</v>
      </c>
      <c r="N8" s="1">
        <f t="shared" si="9"/>
        <v>10342.188106523437</v>
      </c>
    </row>
    <row r="9" spans="3:14" x14ac:dyDescent="0.25">
      <c r="C9">
        <v>5</v>
      </c>
      <c r="D9" s="1">
        <v>-6000</v>
      </c>
      <c r="E9" s="1">
        <v>5500</v>
      </c>
      <c r="F9" s="1">
        <v>7000</v>
      </c>
      <c r="G9">
        <f t="shared" si="0"/>
        <v>0.78352616646845896</v>
      </c>
      <c r="H9" s="1">
        <f t="shared" si="1"/>
        <v>-4701.156998810754</v>
      </c>
      <c r="I9" s="1">
        <f t="shared" si="2"/>
        <v>4309.3939155765247</v>
      </c>
      <c r="J9" s="1">
        <f t="shared" si="3"/>
        <v>5484.6831652792125</v>
      </c>
      <c r="K9">
        <f t="shared" si="4"/>
        <v>1.4071004226562502</v>
      </c>
      <c r="L9" s="1">
        <f t="shared" si="5"/>
        <v>-8442.6025359375017</v>
      </c>
      <c r="M9" s="1">
        <f t="shared" si="8"/>
        <v>7739.0523246093762</v>
      </c>
      <c r="N9" s="1">
        <f t="shared" si="9"/>
        <v>9849.7029585937526</v>
      </c>
    </row>
    <row r="10" spans="3:14" x14ac:dyDescent="0.25">
      <c r="C10">
        <v>6</v>
      </c>
      <c r="D10" s="1">
        <v>4000</v>
      </c>
      <c r="E10" s="1">
        <v>5500</v>
      </c>
      <c r="F10" s="1">
        <v>-18000</v>
      </c>
      <c r="G10">
        <f t="shared" si="0"/>
        <v>0.74621539663662761</v>
      </c>
      <c r="H10" s="1">
        <f t="shared" si="1"/>
        <v>2984.8615865465104</v>
      </c>
      <c r="I10" s="1">
        <f t="shared" si="2"/>
        <v>4104.1846815014515</v>
      </c>
      <c r="J10" s="1">
        <f t="shared" si="3"/>
        <v>-13431.877139459297</v>
      </c>
      <c r="K10">
        <f t="shared" si="4"/>
        <v>1.340095640625</v>
      </c>
      <c r="L10" s="1">
        <f t="shared" si="5"/>
        <v>5360.3825624999999</v>
      </c>
      <c r="M10" s="1">
        <f t="shared" si="8"/>
        <v>7370.5260234375</v>
      </c>
      <c r="N10" s="1">
        <f t="shared" si="9"/>
        <v>-24121.721531250001</v>
      </c>
    </row>
    <row r="11" spans="3:14" x14ac:dyDescent="0.25">
      <c r="C11">
        <v>7</v>
      </c>
      <c r="D11" s="1">
        <v>-6000</v>
      </c>
      <c r="E11" s="1">
        <v>5500</v>
      </c>
      <c r="F11" s="1">
        <v>7000</v>
      </c>
      <c r="G11">
        <f t="shared" si="0"/>
        <v>0.71068133013012147</v>
      </c>
      <c r="H11" s="1">
        <f t="shared" si="1"/>
        <v>-4264.0879807807287</v>
      </c>
      <c r="I11" s="1">
        <f t="shared" si="2"/>
        <v>3908.7473157156683</v>
      </c>
      <c r="J11" s="1">
        <f t="shared" si="3"/>
        <v>4974.7693109108504</v>
      </c>
      <c r="K11">
        <f t="shared" si="4"/>
        <v>1.2762815625000001</v>
      </c>
      <c r="L11" s="1">
        <f t="shared" si="5"/>
        <v>-7657.6893750000008</v>
      </c>
      <c r="M11" s="1">
        <f t="shared" si="8"/>
        <v>7019.5485937500007</v>
      </c>
      <c r="N11" s="1">
        <f t="shared" si="9"/>
        <v>8933.9709375000002</v>
      </c>
    </row>
    <row r="12" spans="3:14" x14ac:dyDescent="0.25">
      <c r="C12">
        <v>8</v>
      </c>
      <c r="D12" s="1">
        <v>4000</v>
      </c>
      <c r="E12" s="1">
        <v>-8000</v>
      </c>
      <c r="F12" s="1">
        <v>7000</v>
      </c>
      <c r="G12">
        <f t="shared" si="0"/>
        <v>0.67683936202868722</v>
      </c>
      <c r="H12" s="1">
        <f t="shared" si="1"/>
        <v>2707.3574481147489</v>
      </c>
      <c r="I12" s="1">
        <f t="shared" si="2"/>
        <v>-5414.7148962294978</v>
      </c>
      <c r="J12" s="1">
        <f t="shared" si="3"/>
        <v>4737.8755342008108</v>
      </c>
      <c r="K12">
        <f t="shared" si="4"/>
        <v>1.21550625</v>
      </c>
      <c r="L12" s="1">
        <f t="shared" si="5"/>
        <v>4862.0249999999996</v>
      </c>
      <c r="M12" s="1">
        <f t="shared" si="8"/>
        <v>-9724.0499999999993</v>
      </c>
      <c r="N12" s="1">
        <f t="shared" si="9"/>
        <v>8508.5437500000007</v>
      </c>
    </row>
    <row r="13" spans="3:14" x14ac:dyDescent="0.25">
      <c r="C13">
        <v>9</v>
      </c>
      <c r="D13" s="1">
        <v>-6000</v>
      </c>
      <c r="E13" s="1">
        <v>5500</v>
      </c>
      <c r="F13" s="1">
        <v>7000</v>
      </c>
      <c r="G13">
        <f t="shared" si="0"/>
        <v>0.64460891621779726</v>
      </c>
      <c r="H13" s="1">
        <f t="shared" ref="H13:H16" si="10">PRODUCT(D13,G13)</f>
        <v>-3867.6534973067837</v>
      </c>
      <c r="I13" s="1">
        <f t="shared" si="2"/>
        <v>3545.3490391978848</v>
      </c>
      <c r="J13" s="1">
        <f t="shared" si="3"/>
        <v>4512.2624135245806</v>
      </c>
      <c r="K13">
        <f t="shared" si="4"/>
        <v>1.1576250000000001</v>
      </c>
      <c r="L13" s="1">
        <f t="shared" si="5"/>
        <v>-6945.7500000000009</v>
      </c>
      <c r="M13" s="1">
        <f t="shared" si="8"/>
        <v>6366.9375000000009</v>
      </c>
      <c r="N13" s="1">
        <f t="shared" si="9"/>
        <v>8103.3750000000009</v>
      </c>
    </row>
    <row r="14" spans="3:14" x14ac:dyDescent="0.25">
      <c r="C14">
        <v>10</v>
      </c>
      <c r="D14" s="1">
        <v>4000</v>
      </c>
      <c r="E14" s="1">
        <v>5500</v>
      </c>
      <c r="F14" s="1">
        <v>7000</v>
      </c>
      <c r="G14">
        <f t="shared" si="0"/>
        <v>0.61391325354075932</v>
      </c>
      <c r="H14" s="1">
        <f t="shared" si="10"/>
        <v>2455.6530141630374</v>
      </c>
      <c r="I14" s="1">
        <f t="shared" si="2"/>
        <v>3376.5228944741762</v>
      </c>
      <c r="J14" s="1">
        <f t="shared" si="3"/>
        <v>4297.3927747853149</v>
      </c>
      <c r="K14">
        <f t="shared" si="4"/>
        <v>1.1025</v>
      </c>
      <c r="L14" s="1">
        <f t="shared" si="5"/>
        <v>4410</v>
      </c>
      <c r="M14" s="1">
        <f t="shared" si="8"/>
        <v>6063.75</v>
      </c>
      <c r="N14" s="1">
        <f t="shared" si="9"/>
        <v>7717.5</v>
      </c>
    </row>
    <row r="15" spans="3:14" x14ac:dyDescent="0.25">
      <c r="C15">
        <v>11</v>
      </c>
      <c r="D15" s="1">
        <v>-6000</v>
      </c>
      <c r="E15" s="1">
        <v>5500</v>
      </c>
      <c r="F15" s="1">
        <v>7000</v>
      </c>
      <c r="G15">
        <f t="shared" si="0"/>
        <v>0.5846792890864374</v>
      </c>
      <c r="H15" s="1">
        <f t="shared" si="10"/>
        <v>-3508.0757345186244</v>
      </c>
      <c r="I15" s="1">
        <f t="shared" si="2"/>
        <v>3215.7360899754058</v>
      </c>
      <c r="J15" s="1">
        <f t="shared" si="3"/>
        <v>4092.755023605062</v>
      </c>
      <c r="K15">
        <f t="shared" si="4"/>
        <v>1.05</v>
      </c>
      <c r="L15" s="1">
        <f t="shared" si="5"/>
        <v>-6300</v>
      </c>
      <c r="M15" s="1">
        <f t="shared" si="8"/>
        <v>5775</v>
      </c>
      <c r="N15" s="1">
        <f t="shared" si="9"/>
        <v>7350</v>
      </c>
    </row>
    <row r="16" spans="3:14" x14ac:dyDescent="0.25">
      <c r="C16">
        <v>12</v>
      </c>
      <c r="D16" s="1">
        <v>4000</v>
      </c>
      <c r="E16" s="1">
        <v>8000</v>
      </c>
      <c r="F16" s="1">
        <v>12000</v>
      </c>
      <c r="G16">
        <f t="shared" si="0"/>
        <v>0.5568374181775595</v>
      </c>
      <c r="H16" s="1">
        <f t="shared" si="10"/>
        <v>2227.3496727102379</v>
      </c>
      <c r="I16" s="1">
        <f t="shared" si="2"/>
        <v>4454.6993454204758</v>
      </c>
      <c r="J16" s="1">
        <f t="shared" si="3"/>
        <v>6682.0490181307141</v>
      </c>
      <c r="K16">
        <f t="shared" si="4"/>
        <v>1</v>
      </c>
      <c r="L16" s="1">
        <f t="shared" si="5"/>
        <v>4000</v>
      </c>
      <c r="M16" s="1">
        <f t="shared" si="8"/>
        <v>8000</v>
      </c>
      <c r="N16" s="1">
        <f t="shared" si="9"/>
        <v>12000</v>
      </c>
    </row>
    <row r="17" spans="3:15" x14ac:dyDescent="0.25">
      <c r="C17" t="s">
        <v>12</v>
      </c>
      <c r="D17" s="1">
        <f>SUM(D4:D16)</f>
        <v>-12000</v>
      </c>
      <c r="E17" s="1"/>
      <c r="F17" s="1"/>
      <c r="H17" s="1">
        <f>SUM(H4:H16)</f>
        <v>-10420.326458547677</v>
      </c>
      <c r="I17" s="1">
        <f>SUM(I4:I16)</f>
        <v>9896.1627488346639</v>
      </c>
      <c r="J17" s="1">
        <f>SUM(J4:J16)</f>
        <v>16171.563630113769</v>
      </c>
      <c r="L17" s="1">
        <f>SUM(L4:L16)</f>
        <v>-18713.409189798622</v>
      </c>
      <c r="M17" s="1">
        <f>SUM(M4:M16)</f>
        <v>17772.086475839278</v>
      </c>
      <c r="N17" s="1">
        <f>SUM(N4:N16)</f>
        <v>29041.804846809217</v>
      </c>
      <c r="O17" t="s">
        <v>15</v>
      </c>
    </row>
    <row r="18" spans="3:15" x14ac:dyDescent="0.25">
      <c r="C18" t="s">
        <v>13</v>
      </c>
      <c r="H18" s="2">
        <f>1/SUM(G5:G16)</f>
        <v>0.11282541002081539</v>
      </c>
      <c r="I18" s="2">
        <f>1/SUM(G5:G16)</f>
        <v>0.11282541002081539</v>
      </c>
      <c r="J18" s="2">
        <f>1/SUM(G5:G16)</f>
        <v>0.11282541002081539</v>
      </c>
    </row>
    <row r="19" spans="3:15" x14ac:dyDescent="0.25">
      <c r="C19" t="s">
        <v>14</v>
      </c>
      <c r="H19" s="1">
        <f>PRODUCT(H17,H18)</f>
        <v>-1175.6776052363928</v>
      </c>
      <c r="I19" s="1">
        <f>PRODUCT(I17,I18)</f>
        <v>1116.5386197699904</v>
      </c>
      <c r="J19" s="1">
        <f>PRODUCT(J17,J18)</f>
        <v>1824.5632972452918</v>
      </c>
      <c r="L19" s="1">
        <f>FV(5%,2,1000,10000)</f>
        <v>-13075</v>
      </c>
      <c r="M19" s="1">
        <f>FV(5%,12,-3458,20000)</f>
        <v>19124.296987247864</v>
      </c>
      <c r="N19" s="1">
        <f>FV(5%,12,-5333,30000)</f>
        <v>31010.345952856427</v>
      </c>
    </row>
    <row r="20" spans="3:15" x14ac:dyDescent="0.25">
      <c r="L20" t="s">
        <v>42</v>
      </c>
    </row>
    <row r="21" spans="3:15" x14ac:dyDescent="0.25">
      <c r="C21" t="s">
        <v>17</v>
      </c>
      <c r="D21" t="s">
        <v>18</v>
      </c>
    </row>
    <row r="22" spans="3:15" x14ac:dyDescent="0.25">
      <c r="C22" t="s">
        <v>19</v>
      </c>
      <c r="D22" t="s">
        <v>20</v>
      </c>
    </row>
    <row r="23" spans="3:15" x14ac:dyDescent="0.25">
      <c r="C23" t="s">
        <v>21</v>
      </c>
      <c r="D23" t="s">
        <v>51</v>
      </c>
    </row>
    <row r="24" spans="3:15" x14ac:dyDescent="0.25">
      <c r="C24" t="s">
        <v>22</v>
      </c>
      <c r="D24" t="s">
        <v>53</v>
      </c>
    </row>
    <row r="25" spans="3:15" x14ac:dyDescent="0.25">
      <c r="C25" t="s">
        <v>23</v>
      </c>
      <c r="D25" t="s">
        <v>52</v>
      </c>
    </row>
    <row r="27" spans="3:15" x14ac:dyDescent="0.25">
      <c r="C27" t="s">
        <v>50</v>
      </c>
    </row>
    <row r="28" spans="3:15" x14ac:dyDescent="0.25">
      <c r="C28" s="8">
        <f>7000+PMT(5%,6,30000,-5000)</f>
        <v>1824.5632972452922</v>
      </c>
    </row>
    <row r="30" spans="3:15" x14ac:dyDescent="0.25">
      <c r="C30" s="1" t="s">
        <v>48</v>
      </c>
      <c r="D30" t="s">
        <v>49</v>
      </c>
    </row>
    <row r="31" spans="3:15" x14ac:dyDescent="0.25">
      <c r="C31" s="10">
        <v>0</v>
      </c>
      <c r="D31" s="1">
        <f>7000+PMT(C31,6,30000,-5000)</f>
        <v>2833.333333333333</v>
      </c>
    </row>
    <row r="32" spans="3:15" x14ac:dyDescent="0.25">
      <c r="C32" s="10">
        <v>0.01</v>
      </c>
      <c r="D32" s="1">
        <f t="shared" ref="D32:D51" si="11">7000+PMT(C32,6,30000,-5000)</f>
        <v>2636.2908322279645</v>
      </c>
    </row>
    <row r="33" spans="3:15" x14ac:dyDescent="0.25">
      <c r="C33" s="10">
        <v>0.02</v>
      </c>
      <c r="D33" s="1">
        <f t="shared" si="11"/>
        <v>2436.8546916199375</v>
      </c>
    </row>
    <row r="34" spans="3:15" x14ac:dyDescent="0.25">
      <c r="C34" s="10">
        <v>0.03</v>
      </c>
      <c r="D34" s="1">
        <f t="shared" si="11"/>
        <v>2235.0624887455697</v>
      </c>
    </row>
    <row r="35" spans="3:15" x14ac:dyDescent="0.25">
      <c r="C35" s="10">
        <v>0.04</v>
      </c>
      <c r="D35" s="1">
        <f t="shared" si="11"/>
        <v>2030.9524373011491</v>
      </c>
    </row>
    <row r="36" spans="3:15" x14ac:dyDescent="0.25">
      <c r="C36" s="10">
        <v>0.05</v>
      </c>
      <c r="D36" s="1">
        <f t="shared" si="11"/>
        <v>1824.5632972452922</v>
      </c>
    </row>
    <row r="37" spans="3:15" x14ac:dyDescent="0.25">
      <c r="C37" s="10">
        <v>0.06</v>
      </c>
      <c r="D37" s="1">
        <f t="shared" si="11"/>
        <v>1615.9342881276116</v>
      </c>
    </row>
    <row r="38" spans="3:15" x14ac:dyDescent="0.25">
      <c r="C38" s="10">
        <v>7.0000000000000007E-2</v>
      </c>
      <c r="D38" s="1">
        <f t="shared" si="11"/>
        <v>1405.1050060417965</v>
      </c>
    </row>
    <row r="39" spans="3:15" x14ac:dyDescent="0.25">
      <c r="C39" s="10">
        <v>0.08</v>
      </c>
      <c r="D39" s="1">
        <f t="shared" si="11"/>
        <v>1192.1153442747536</v>
      </c>
    </row>
    <row r="40" spans="3:15" x14ac:dyDescent="0.25">
      <c r="C40" s="10">
        <v>0.09</v>
      </c>
      <c r="D40" s="1">
        <f t="shared" si="11"/>
        <v>977.00541769907522</v>
      </c>
    </row>
    <row r="41" spans="3:15" x14ac:dyDescent="0.25">
      <c r="C41" s="10">
        <v>0.1</v>
      </c>
      <c r="D41" s="1">
        <f t="shared" si="11"/>
        <v>759.81549093331432</v>
      </c>
    </row>
    <row r="42" spans="3:15" x14ac:dyDescent="0.25">
      <c r="C42" s="10">
        <v>0.11</v>
      </c>
      <c r="D42" s="1">
        <f t="shared" si="11"/>
        <v>540.58591027401144</v>
      </c>
    </row>
    <row r="43" spans="3:15" x14ac:dyDescent="0.25">
      <c r="C43" s="10">
        <v>0.12</v>
      </c>
      <c r="D43" s="1">
        <f t="shared" si="11"/>
        <v>319.35703938426741</v>
      </c>
    </row>
    <row r="44" spans="3:15" x14ac:dyDescent="0.25">
      <c r="C44" s="10">
        <v>0.13</v>
      </c>
      <c r="D44" s="1">
        <f t="shared" si="11"/>
        <v>96.169198706867974</v>
      </c>
    </row>
    <row r="45" spans="3:15" x14ac:dyDescent="0.25">
      <c r="C45" s="10">
        <v>0.14000000000000001</v>
      </c>
      <c r="D45" s="1">
        <f t="shared" si="11"/>
        <v>-128.93739144558913</v>
      </c>
    </row>
    <row r="46" spans="3:15" x14ac:dyDescent="0.25">
      <c r="C46" s="10">
        <v>0.15</v>
      </c>
      <c r="D46" s="1">
        <f t="shared" si="11"/>
        <v>-355.92266418458439</v>
      </c>
      <c r="M46" s="11"/>
      <c r="N46" s="11"/>
      <c r="O46" s="11"/>
    </row>
    <row r="47" spans="3:15" x14ac:dyDescent="0.25">
      <c r="C47" s="10">
        <v>0.16</v>
      </c>
      <c r="D47" s="1">
        <f t="shared" si="11"/>
        <v>-584.74675579658469</v>
      </c>
    </row>
    <row r="48" spans="3:15" x14ac:dyDescent="0.25">
      <c r="C48" s="10">
        <v>0.17</v>
      </c>
      <c r="D48" s="1">
        <f t="shared" si="11"/>
        <v>-815.37005203448189</v>
      </c>
    </row>
    <row r="49" spans="3:4" x14ac:dyDescent="0.25">
      <c r="C49" s="10">
        <v>0.18</v>
      </c>
      <c r="D49" s="1">
        <f t="shared" si="11"/>
        <v>-1047.7532310419156</v>
      </c>
    </row>
    <row r="50" spans="3:4" x14ac:dyDescent="0.25">
      <c r="C50" s="10">
        <v>0.19</v>
      </c>
      <c r="D50" s="1">
        <f t="shared" si="11"/>
        <v>-1281.857303010449</v>
      </c>
    </row>
    <row r="51" spans="3:4" x14ac:dyDescent="0.25">
      <c r="C51" s="10">
        <v>0.2</v>
      </c>
      <c r="D51" s="1">
        <f t="shared" si="11"/>
        <v>-1517.643646675906</v>
      </c>
    </row>
  </sheetData>
  <pageMargins left="0.7" right="0.7" top="0.75" bottom="0.75" header="0.3" footer="0.3"/>
  <pageSetup orientation="portrait" horizont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workbookViewId="0">
      <selection activeCell="C31" sqref="C31"/>
    </sheetView>
  </sheetViews>
  <sheetFormatPr defaultColWidth="8.85546875" defaultRowHeight="15" x14ac:dyDescent="0.25"/>
  <cols>
    <col min="3" max="3" width="14.42578125" customWidth="1"/>
    <col min="4" max="4" width="14.85546875" customWidth="1"/>
    <col min="5" max="5" width="15.7109375" customWidth="1"/>
    <col min="6" max="6" width="15.140625" customWidth="1"/>
    <col min="7" max="7" width="16.28515625" bestFit="1" customWidth="1"/>
    <col min="8" max="9" width="14.42578125" customWidth="1"/>
    <col min="10" max="10" width="15.28515625" customWidth="1"/>
  </cols>
  <sheetData>
    <row r="2" spans="2:10" x14ac:dyDescent="0.25">
      <c r="B2">
        <v>2</v>
      </c>
    </row>
    <row r="3" spans="2:10" x14ac:dyDescent="0.25">
      <c r="B3" t="s">
        <v>0</v>
      </c>
      <c r="C3" t="s">
        <v>1</v>
      </c>
      <c r="D3" t="s">
        <v>25</v>
      </c>
      <c r="E3" t="s">
        <v>24</v>
      </c>
      <c r="F3" t="s">
        <v>26</v>
      </c>
      <c r="G3" t="s">
        <v>5</v>
      </c>
      <c r="H3" t="s">
        <v>41</v>
      </c>
      <c r="I3" t="s">
        <v>9</v>
      </c>
      <c r="J3" t="s">
        <v>10</v>
      </c>
    </row>
    <row r="4" spans="2:10" x14ac:dyDescent="0.25">
      <c r="B4">
        <v>0</v>
      </c>
      <c r="C4" s="1">
        <v>1000000</v>
      </c>
      <c r="D4" s="1">
        <v>14400000</v>
      </c>
      <c r="E4">
        <f>(1+6%)^-B4</f>
        <v>1</v>
      </c>
      <c r="F4" s="1">
        <f>PRODUCT(C4,E4)</f>
        <v>1000000</v>
      </c>
      <c r="G4" s="1">
        <f>PRODUCT(D4,E4)</f>
        <v>14400000</v>
      </c>
      <c r="H4" s="9">
        <f>(1+6%)^(20-B4)</f>
        <v>3.207135472212848</v>
      </c>
      <c r="I4" s="1">
        <f>PRODUCT(C4,H4)</f>
        <v>3207135.4722128478</v>
      </c>
      <c r="J4" s="1">
        <f>PRODUCT(D4,H4)</f>
        <v>46182750.799865015</v>
      </c>
    </row>
    <row r="5" spans="2:10" x14ac:dyDescent="0.25">
      <c r="B5">
        <v>1</v>
      </c>
      <c r="C5" s="1">
        <v>1300000</v>
      </c>
      <c r="D5" s="1">
        <v>0</v>
      </c>
      <c r="E5">
        <f t="shared" ref="E5:E24" si="0">(1+6%)^-B5</f>
        <v>0.94339622641509424</v>
      </c>
      <c r="F5" s="1">
        <f t="shared" ref="F5:F24" si="1">PRODUCT(C5,E5)</f>
        <v>1226415.0943396224</v>
      </c>
      <c r="G5" s="1">
        <f t="shared" ref="G5:G24" si="2">PRODUCT(D5,E5)</f>
        <v>0</v>
      </c>
      <c r="H5" s="9">
        <f t="shared" ref="H5:H24" si="3">(1+6%)^(20-B5)</f>
        <v>3.0255995020875925</v>
      </c>
      <c r="I5" s="1">
        <f t="shared" ref="I5:I24" si="4">PRODUCT(C5,H5)</f>
        <v>3933279.3527138704</v>
      </c>
      <c r="J5" s="1">
        <f t="shared" ref="J5:J24" si="5">PRODUCT(D5,H5)</f>
        <v>0</v>
      </c>
    </row>
    <row r="6" spans="2:10" x14ac:dyDescent="0.25">
      <c r="B6">
        <v>2</v>
      </c>
      <c r="C6" s="1">
        <v>1300000</v>
      </c>
      <c r="D6" s="1">
        <v>0</v>
      </c>
      <c r="E6">
        <f t="shared" si="0"/>
        <v>0.88999644001423983</v>
      </c>
      <c r="F6" s="1">
        <f t="shared" si="1"/>
        <v>1156995.3720185119</v>
      </c>
      <c r="G6" s="1">
        <f t="shared" si="2"/>
        <v>0</v>
      </c>
      <c r="H6" s="9">
        <f t="shared" si="3"/>
        <v>2.8543391529128228</v>
      </c>
      <c r="I6" s="1">
        <f t="shared" si="4"/>
        <v>3710640.8987866696</v>
      </c>
      <c r="J6" s="1">
        <f t="shared" si="5"/>
        <v>0</v>
      </c>
    </row>
    <row r="7" spans="2:10" x14ac:dyDescent="0.25">
      <c r="B7">
        <v>3</v>
      </c>
      <c r="C7" s="1">
        <v>1300000</v>
      </c>
      <c r="D7" s="1">
        <v>0</v>
      </c>
      <c r="E7">
        <f t="shared" si="0"/>
        <v>0.8396192830323016</v>
      </c>
      <c r="F7" s="1">
        <f t="shared" si="1"/>
        <v>1091505.0679419921</v>
      </c>
      <c r="G7" s="1">
        <f t="shared" si="2"/>
        <v>0</v>
      </c>
      <c r="H7" s="9">
        <f t="shared" si="3"/>
        <v>2.692772785766814</v>
      </c>
      <c r="I7" s="1">
        <f t="shared" si="4"/>
        <v>3500604.6214968581</v>
      </c>
      <c r="J7" s="1">
        <f t="shared" si="5"/>
        <v>0</v>
      </c>
    </row>
    <row r="8" spans="2:10" x14ac:dyDescent="0.25">
      <c r="B8">
        <v>4</v>
      </c>
      <c r="C8" s="1">
        <v>1300000</v>
      </c>
      <c r="D8" s="1">
        <v>0</v>
      </c>
      <c r="E8">
        <f t="shared" si="0"/>
        <v>0.79209366323802044</v>
      </c>
      <c r="F8" s="1">
        <f t="shared" si="1"/>
        <v>1029721.7622094266</v>
      </c>
      <c r="G8" s="1">
        <f t="shared" si="2"/>
        <v>0</v>
      </c>
      <c r="H8" s="9">
        <f t="shared" si="3"/>
        <v>2.5403516846856733</v>
      </c>
      <c r="I8" s="1">
        <f t="shared" si="4"/>
        <v>3302457.1900913753</v>
      </c>
      <c r="J8" s="1">
        <f t="shared" si="5"/>
        <v>0</v>
      </c>
    </row>
    <row r="9" spans="2:10" x14ac:dyDescent="0.25">
      <c r="B9">
        <v>5</v>
      </c>
      <c r="C9" s="1">
        <v>1300000</v>
      </c>
      <c r="D9" s="1">
        <v>0</v>
      </c>
      <c r="E9">
        <f t="shared" si="0"/>
        <v>0.74725817286605689</v>
      </c>
      <c r="F9" s="1">
        <f t="shared" si="1"/>
        <v>971435.62472587393</v>
      </c>
      <c r="G9" s="1">
        <f t="shared" si="2"/>
        <v>0</v>
      </c>
      <c r="H9" s="9">
        <f t="shared" si="3"/>
        <v>2.3965581930996924</v>
      </c>
      <c r="I9" s="1">
        <f t="shared" si="4"/>
        <v>3115525.6510296003</v>
      </c>
      <c r="J9" s="1">
        <f t="shared" si="5"/>
        <v>0</v>
      </c>
    </row>
    <row r="10" spans="2:10" x14ac:dyDescent="0.25">
      <c r="B10">
        <v>6</v>
      </c>
      <c r="C10" s="1">
        <v>1300000</v>
      </c>
      <c r="D10" s="1">
        <v>0</v>
      </c>
      <c r="E10">
        <f t="shared" si="0"/>
        <v>0.70496054043967626</v>
      </c>
      <c r="F10" s="1">
        <f t="shared" si="1"/>
        <v>916448.70257157914</v>
      </c>
      <c r="G10" s="1">
        <f t="shared" si="2"/>
        <v>0</v>
      </c>
      <c r="H10" s="9">
        <f t="shared" si="3"/>
        <v>2.2609039557544262</v>
      </c>
      <c r="I10" s="1">
        <f t="shared" si="4"/>
        <v>2939175.1424807538</v>
      </c>
      <c r="J10" s="1">
        <f t="shared" si="5"/>
        <v>0</v>
      </c>
    </row>
    <row r="11" spans="2:10" x14ac:dyDescent="0.25">
      <c r="B11">
        <v>7</v>
      </c>
      <c r="C11" s="1">
        <v>1300000</v>
      </c>
      <c r="D11" s="1">
        <v>0</v>
      </c>
      <c r="E11">
        <f t="shared" si="0"/>
        <v>0.66505711362233599</v>
      </c>
      <c r="F11" s="1">
        <f t="shared" si="1"/>
        <v>864574.2477090368</v>
      </c>
      <c r="G11" s="1">
        <f t="shared" si="2"/>
        <v>0</v>
      </c>
      <c r="H11" s="9">
        <f t="shared" si="3"/>
        <v>2.1329282601456852</v>
      </c>
      <c r="I11" s="1">
        <f t="shared" si="4"/>
        <v>2772806.7381893909</v>
      </c>
      <c r="J11" s="1">
        <f t="shared" si="5"/>
        <v>0</v>
      </c>
    </row>
    <row r="12" spans="2:10" x14ac:dyDescent="0.25">
      <c r="B12">
        <v>8</v>
      </c>
      <c r="C12" s="1">
        <v>1300000</v>
      </c>
      <c r="D12" s="1">
        <v>0</v>
      </c>
      <c r="E12">
        <f t="shared" si="0"/>
        <v>0.62741237134182648</v>
      </c>
      <c r="F12" s="1">
        <f t="shared" si="1"/>
        <v>815636.08274437441</v>
      </c>
      <c r="G12" s="1">
        <f t="shared" si="2"/>
        <v>0</v>
      </c>
      <c r="H12" s="9">
        <f t="shared" si="3"/>
        <v>2.0121964718355518</v>
      </c>
      <c r="I12" s="1">
        <f t="shared" si="4"/>
        <v>2615855.4133862173</v>
      </c>
      <c r="J12" s="1">
        <f t="shared" si="5"/>
        <v>0</v>
      </c>
    </row>
    <row r="13" spans="2:10" x14ac:dyDescent="0.25">
      <c r="B13">
        <v>9</v>
      </c>
      <c r="C13" s="1">
        <v>1300000</v>
      </c>
      <c r="D13" s="1">
        <v>0</v>
      </c>
      <c r="E13">
        <f t="shared" si="0"/>
        <v>0.59189846353002495</v>
      </c>
      <c r="F13" s="1">
        <f t="shared" si="1"/>
        <v>769468.0025890324</v>
      </c>
      <c r="G13" s="1">
        <f t="shared" si="2"/>
        <v>0</v>
      </c>
      <c r="H13" s="9">
        <f t="shared" si="3"/>
        <v>1.8982985583354262</v>
      </c>
      <c r="I13" s="1">
        <f t="shared" si="4"/>
        <v>2467788.1258360539</v>
      </c>
      <c r="J13" s="1">
        <f t="shared" si="5"/>
        <v>0</v>
      </c>
    </row>
    <row r="14" spans="2:10" x14ac:dyDescent="0.25">
      <c r="B14">
        <v>10</v>
      </c>
      <c r="C14" s="1">
        <v>1300000</v>
      </c>
      <c r="D14" s="1">
        <v>0</v>
      </c>
      <c r="E14">
        <f t="shared" si="0"/>
        <v>0.55839477691511785</v>
      </c>
      <c r="F14" s="1">
        <f t="shared" si="1"/>
        <v>725913.2099896532</v>
      </c>
      <c r="G14" s="1">
        <f t="shared" si="2"/>
        <v>0</v>
      </c>
      <c r="H14" s="9">
        <f t="shared" si="3"/>
        <v>1.7908476965428546</v>
      </c>
      <c r="I14" s="1">
        <f t="shared" si="4"/>
        <v>2328102.0055057108</v>
      </c>
      <c r="J14" s="1">
        <f t="shared" si="5"/>
        <v>0</v>
      </c>
    </row>
    <row r="15" spans="2:10" x14ac:dyDescent="0.25">
      <c r="B15">
        <v>11</v>
      </c>
      <c r="C15" s="1">
        <v>1300000</v>
      </c>
      <c r="D15" s="1">
        <v>0</v>
      </c>
      <c r="E15">
        <f t="shared" si="0"/>
        <v>0.52678752539162055</v>
      </c>
      <c r="F15" s="1">
        <f t="shared" si="1"/>
        <v>684823.78300910676</v>
      </c>
      <c r="G15" s="1">
        <f t="shared" si="2"/>
        <v>0</v>
      </c>
      <c r="H15" s="9">
        <f t="shared" si="3"/>
        <v>1.6894789590026928</v>
      </c>
      <c r="I15" s="1">
        <f t="shared" si="4"/>
        <v>2196322.6467035008</v>
      </c>
      <c r="J15" s="1">
        <f t="shared" si="5"/>
        <v>0</v>
      </c>
    </row>
    <row r="16" spans="2:10" x14ac:dyDescent="0.25">
      <c r="B16">
        <v>12</v>
      </c>
      <c r="C16" s="1">
        <v>1300000</v>
      </c>
      <c r="D16" s="1">
        <v>0</v>
      </c>
      <c r="E16">
        <f t="shared" si="0"/>
        <v>0.4969693635770005</v>
      </c>
      <c r="F16" s="1">
        <f t="shared" si="1"/>
        <v>646060.17265010066</v>
      </c>
      <c r="G16" s="1">
        <f t="shared" si="2"/>
        <v>0</v>
      </c>
      <c r="H16" s="9">
        <f t="shared" si="3"/>
        <v>1.5938480745308423</v>
      </c>
      <c r="I16" s="1">
        <f t="shared" si="4"/>
        <v>2072002.4968900951</v>
      </c>
      <c r="J16" s="1">
        <f t="shared" si="5"/>
        <v>0</v>
      </c>
    </row>
    <row r="17" spans="2:10" x14ac:dyDescent="0.25">
      <c r="B17">
        <v>13</v>
      </c>
      <c r="C17" s="1">
        <v>1300000</v>
      </c>
      <c r="D17" s="1">
        <v>0</v>
      </c>
      <c r="E17">
        <f t="shared" si="0"/>
        <v>0.46883902224245327</v>
      </c>
      <c r="F17" s="1">
        <f t="shared" si="1"/>
        <v>609490.72891518928</v>
      </c>
      <c r="G17" s="1">
        <f t="shared" si="2"/>
        <v>0</v>
      </c>
      <c r="H17" s="9">
        <f t="shared" si="3"/>
        <v>1.5036302589913608</v>
      </c>
      <c r="I17" s="1">
        <f t="shared" si="4"/>
        <v>1954719.336688769</v>
      </c>
      <c r="J17" s="1">
        <f t="shared" si="5"/>
        <v>0</v>
      </c>
    </row>
    <row r="18" spans="2:10" x14ac:dyDescent="0.25">
      <c r="B18">
        <v>14</v>
      </c>
      <c r="C18" s="1">
        <v>1300000</v>
      </c>
      <c r="D18" s="1">
        <v>0</v>
      </c>
      <c r="E18">
        <f t="shared" si="0"/>
        <v>0.44230096437967292</v>
      </c>
      <c r="F18" s="1">
        <f t="shared" si="1"/>
        <v>574991.25369357481</v>
      </c>
      <c r="G18" s="1">
        <f t="shared" si="2"/>
        <v>0</v>
      </c>
      <c r="H18" s="9">
        <f t="shared" si="3"/>
        <v>1.4185191122560006</v>
      </c>
      <c r="I18" s="1">
        <f t="shared" si="4"/>
        <v>1844074.8459328008</v>
      </c>
      <c r="J18" s="1">
        <f t="shared" si="5"/>
        <v>0</v>
      </c>
    </row>
    <row r="19" spans="2:10" x14ac:dyDescent="0.25">
      <c r="B19">
        <v>15</v>
      </c>
      <c r="C19" s="1">
        <v>1300000</v>
      </c>
      <c r="D19" s="1">
        <v>0</v>
      </c>
      <c r="E19">
        <f t="shared" si="0"/>
        <v>0.41726506073554037</v>
      </c>
      <c r="F19" s="1">
        <f t="shared" si="1"/>
        <v>542444.57895620249</v>
      </c>
      <c r="G19" s="1">
        <f t="shared" si="2"/>
        <v>0</v>
      </c>
      <c r="H19" s="9">
        <f t="shared" si="3"/>
        <v>1.3382255776000005</v>
      </c>
      <c r="I19" s="1">
        <f t="shared" si="4"/>
        <v>1739693.2508800006</v>
      </c>
      <c r="J19" s="1">
        <f t="shared" si="5"/>
        <v>0</v>
      </c>
    </row>
    <row r="20" spans="2:10" x14ac:dyDescent="0.25">
      <c r="B20">
        <v>16</v>
      </c>
      <c r="C20" s="1">
        <v>1300000</v>
      </c>
      <c r="D20" s="1">
        <v>0</v>
      </c>
      <c r="E20">
        <f t="shared" si="0"/>
        <v>0.39364628371277405</v>
      </c>
      <c r="F20" s="1">
        <f t="shared" si="1"/>
        <v>511740.16882660624</v>
      </c>
      <c r="G20" s="1">
        <f t="shared" si="2"/>
        <v>0</v>
      </c>
      <c r="H20" s="9">
        <f t="shared" si="3"/>
        <v>1.2624769600000003</v>
      </c>
      <c r="I20" s="1">
        <f t="shared" si="4"/>
        <v>1641220.0480000004</v>
      </c>
      <c r="J20" s="1">
        <f t="shared" si="5"/>
        <v>0</v>
      </c>
    </row>
    <row r="21" spans="2:10" x14ac:dyDescent="0.25">
      <c r="B21">
        <v>17</v>
      </c>
      <c r="C21" s="1">
        <v>1300000</v>
      </c>
      <c r="D21" s="1">
        <v>0</v>
      </c>
      <c r="E21">
        <f t="shared" si="0"/>
        <v>0.37136441859695657</v>
      </c>
      <c r="F21" s="1">
        <f t="shared" si="1"/>
        <v>482773.74417604355</v>
      </c>
      <c r="G21" s="1">
        <f t="shared" si="2"/>
        <v>0</v>
      </c>
      <c r="H21" s="9">
        <f t="shared" si="3"/>
        <v>1.1910160000000003</v>
      </c>
      <c r="I21" s="1">
        <f t="shared" si="4"/>
        <v>1548320.8000000003</v>
      </c>
      <c r="J21" s="1">
        <f t="shared" si="5"/>
        <v>0</v>
      </c>
    </row>
    <row r="22" spans="2:10" x14ac:dyDescent="0.25">
      <c r="B22">
        <v>18</v>
      </c>
      <c r="C22" s="1">
        <v>1300000</v>
      </c>
      <c r="D22" s="1">
        <v>0</v>
      </c>
      <c r="E22">
        <f t="shared" si="0"/>
        <v>0.35034379112920433</v>
      </c>
      <c r="F22" s="1">
        <f t="shared" si="1"/>
        <v>455446.92846796563</v>
      </c>
      <c r="G22" s="1">
        <f t="shared" si="2"/>
        <v>0</v>
      </c>
      <c r="H22" s="9">
        <f t="shared" si="3"/>
        <v>1.1236000000000002</v>
      </c>
      <c r="I22" s="1">
        <f t="shared" si="4"/>
        <v>1460680.0000000002</v>
      </c>
      <c r="J22" s="1">
        <f t="shared" si="5"/>
        <v>0</v>
      </c>
    </row>
    <row r="23" spans="2:10" x14ac:dyDescent="0.25">
      <c r="B23">
        <v>19</v>
      </c>
      <c r="C23" s="1">
        <v>1300000</v>
      </c>
      <c r="D23" s="1">
        <v>0</v>
      </c>
      <c r="E23">
        <f t="shared" si="0"/>
        <v>0.3305130104992493</v>
      </c>
      <c r="F23" s="1">
        <f t="shared" si="1"/>
        <v>429666.91364902409</v>
      </c>
      <c r="G23" s="1">
        <f t="shared" si="2"/>
        <v>0</v>
      </c>
      <c r="H23" s="9">
        <f t="shared" si="3"/>
        <v>1.06</v>
      </c>
      <c r="I23" s="1">
        <f t="shared" si="4"/>
        <v>1378000</v>
      </c>
      <c r="J23" s="1">
        <f t="shared" si="5"/>
        <v>0</v>
      </c>
    </row>
    <row r="24" spans="2:10" x14ac:dyDescent="0.25">
      <c r="B24">
        <v>20</v>
      </c>
      <c r="C24" s="1">
        <v>1300000</v>
      </c>
      <c r="D24" s="1">
        <v>0</v>
      </c>
      <c r="E24">
        <f t="shared" si="0"/>
        <v>0.31180472688608429</v>
      </c>
      <c r="F24" s="1">
        <f t="shared" si="1"/>
        <v>405346.14495190961</v>
      </c>
      <c r="G24" s="1">
        <f t="shared" si="2"/>
        <v>0</v>
      </c>
      <c r="H24" s="9">
        <f t="shared" si="3"/>
        <v>1</v>
      </c>
      <c r="I24" s="1">
        <f t="shared" si="4"/>
        <v>1300000</v>
      </c>
      <c r="J24" s="1">
        <f t="shared" si="5"/>
        <v>0</v>
      </c>
    </row>
    <row r="25" spans="2:10" x14ac:dyDescent="0.25">
      <c r="B25" t="s">
        <v>12</v>
      </c>
      <c r="C25" s="1"/>
      <c r="F25" s="1">
        <f>SUM(F4:F24)</f>
        <v>15910897.584134823</v>
      </c>
      <c r="G25" s="1">
        <f>SUM(G4:G24)</f>
        <v>14400000</v>
      </c>
      <c r="H25" s="1"/>
      <c r="I25" s="1">
        <f>SUM(I4:I24)</f>
        <v>51028404.036824524</v>
      </c>
      <c r="J25" s="1">
        <f>SUM(J4:J24)</f>
        <v>46182750.799865015</v>
      </c>
    </row>
    <row r="26" spans="2:10" x14ac:dyDescent="0.25">
      <c r="B26" t="s">
        <v>13</v>
      </c>
      <c r="F26" s="2">
        <f>1/SUM(E5:E24)</f>
        <v>8.7184556976851513E-2</v>
      </c>
      <c r="G26" s="2">
        <f>$F$26</f>
        <v>8.7184556976851513E-2</v>
      </c>
      <c r="H26" s="2"/>
      <c r="I26" s="1"/>
      <c r="J26" s="1"/>
    </row>
    <row r="27" spans="2:10" x14ac:dyDescent="0.25">
      <c r="B27" t="s">
        <v>14</v>
      </c>
      <c r="F27" s="1">
        <f>PRODUCT(F25,F26)</f>
        <v>1387184.5569768515</v>
      </c>
      <c r="G27" s="1">
        <f>PRODUCT(G25,G26)</f>
        <v>1255457.6204666619</v>
      </c>
      <c r="H27" s="1"/>
      <c r="I27" s="1"/>
      <c r="J27" s="1"/>
    </row>
    <row r="29" spans="2:10" x14ac:dyDescent="0.25">
      <c r="B29" t="s">
        <v>27</v>
      </c>
    </row>
    <row r="32" spans="2:10" x14ac:dyDescent="0.25">
      <c r="F32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1"/>
  <sheetViews>
    <sheetView tabSelected="1" workbookViewId="0">
      <selection activeCell="C72" sqref="C72"/>
    </sheetView>
  </sheetViews>
  <sheetFormatPr defaultColWidth="8.85546875" defaultRowHeight="15" x14ac:dyDescent="0.25"/>
  <cols>
    <col min="3" max="3" width="16.42578125" customWidth="1"/>
    <col min="4" max="4" width="11.7109375" customWidth="1"/>
    <col min="5" max="5" width="13.5703125" bestFit="1" customWidth="1"/>
    <col min="6" max="6" width="11.5703125" bestFit="1" customWidth="1"/>
  </cols>
  <sheetData>
    <row r="3" spans="1:5" x14ac:dyDescent="0.25">
      <c r="A3" t="s">
        <v>43</v>
      </c>
      <c r="B3" t="s">
        <v>0</v>
      </c>
      <c r="C3" t="s">
        <v>44</v>
      </c>
      <c r="D3" t="s">
        <v>45</v>
      </c>
      <c r="E3" t="s">
        <v>46</v>
      </c>
    </row>
    <row r="4" spans="1:5" x14ac:dyDescent="0.25">
      <c r="A4">
        <v>25</v>
      </c>
      <c r="B4">
        <v>0</v>
      </c>
    </row>
    <row r="5" spans="1:5" x14ac:dyDescent="0.25">
      <c r="A5">
        <v>26</v>
      </c>
      <c r="B5">
        <v>1</v>
      </c>
      <c r="C5" s="1">
        <f>PRODUCT(C4+10000,(1+5%))</f>
        <v>10500</v>
      </c>
      <c r="E5" s="1">
        <f>PRODUCT(C4+10000,(1+2%))</f>
        <v>10200</v>
      </c>
    </row>
    <row r="6" spans="1:5" x14ac:dyDescent="0.25">
      <c r="A6">
        <v>27</v>
      </c>
      <c r="B6">
        <v>2</v>
      </c>
      <c r="C6" s="1">
        <f t="shared" ref="C6:C44" si="0">PRODUCT(C5+10000,(1+5%))</f>
        <v>21525</v>
      </c>
      <c r="E6" s="1">
        <f t="shared" ref="E6:E44" si="1">PRODUCT(C5+10000,(1+2%))</f>
        <v>20910</v>
      </c>
    </row>
    <row r="7" spans="1:5" x14ac:dyDescent="0.25">
      <c r="A7">
        <v>28</v>
      </c>
      <c r="B7">
        <v>3</v>
      </c>
      <c r="C7" s="1">
        <f t="shared" si="0"/>
        <v>33101.25</v>
      </c>
      <c r="E7" s="1">
        <f t="shared" si="1"/>
        <v>32155.5</v>
      </c>
    </row>
    <row r="8" spans="1:5" x14ac:dyDescent="0.25">
      <c r="A8">
        <v>29</v>
      </c>
      <c r="B8">
        <v>4</v>
      </c>
      <c r="C8" s="1">
        <f t="shared" si="0"/>
        <v>45256.3125</v>
      </c>
      <c r="E8" s="1">
        <f t="shared" si="1"/>
        <v>43963.275000000001</v>
      </c>
    </row>
    <row r="9" spans="1:5" x14ac:dyDescent="0.25">
      <c r="A9">
        <v>30</v>
      </c>
      <c r="B9">
        <v>5</v>
      </c>
      <c r="C9" s="1">
        <f t="shared" si="0"/>
        <v>58019.128125000003</v>
      </c>
      <c r="E9" s="1">
        <f t="shared" si="1"/>
        <v>56361.438750000001</v>
      </c>
    </row>
    <row r="10" spans="1:5" x14ac:dyDescent="0.25">
      <c r="A10">
        <v>31</v>
      </c>
      <c r="B10">
        <v>6</v>
      </c>
      <c r="C10" s="1">
        <f t="shared" si="0"/>
        <v>71420.084531250002</v>
      </c>
      <c r="E10" s="1">
        <f t="shared" si="1"/>
        <v>69379.510687500006</v>
      </c>
    </row>
    <row r="11" spans="1:5" x14ac:dyDescent="0.25">
      <c r="A11">
        <v>32</v>
      </c>
      <c r="B11">
        <v>7</v>
      </c>
      <c r="C11" s="1">
        <f t="shared" si="0"/>
        <v>85491.088757812511</v>
      </c>
      <c r="E11" s="1">
        <f t="shared" si="1"/>
        <v>83048.486221875006</v>
      </c>
    </row>
    <row r="12" spans="1:5" x14ac:dyDescent="0.25">
      <c r="A12">
        <v>33</v>
      </c>
      <c r="B12">
        <v>8</v>
      </c>
      <c r="C12" s="1">
        <f t="shared" si="0"/>
        <v>100265.64319570315</v>
      </c>
      <c r="E12" s="1">
        <f t="shared" si="1"/>
        <v>97400.910532968759</v>
      </c>
    </row>
    <row r="13" spans="1:5" x14ac:dyDescent="0.25">
      <c r="A13">
        <v>34</v>
      </c>
      <c r="B13">
        <v>9</v>
      </c>
      <c r="C13" s="1">
        <f t="shared" si="0"/>
        <v>115778.9253554883</v>
      </c>
      <c r="E13" s="1">
        <f t="shared" si="1"/>
        <v>112470.95605961721</v>
      </c>
    </row>
    <row r="14" spans="1:5" x14ac:dyDescent="0.25">
      <c r="A14">
        <v>35</v>
      </c>
      <c r="B14">
        <v>10</v>
      </c>
      <c r="C14" s="1">
        <f t="shared" si="0"/>
        <v>132067.87162326273</v>
      </c>
      <c r="E14" s="1">
        <f t="shared" si="1"/>
        <v>128294.50386259807</v>
      </c>
    </row>
    <row r="15" spans="1:5" x14ac:dyDescent="0.25">
      <c r="A15">
        <v>36</v>
      </c>
      <c r="B15">
        <v>11</v>
      </c>
      <c r="C15" s="1">
        <f t="shared" si="0"/>
        <v>149171.26520442587</v>
      </c>
      <c r="E15" s="1">
        <f t="shared" si="1"/>
        <v>144909.22905572798</v>
      </c>
    </row>
    <row r="16" spans="1:5" x14ac:dyDescent="0.25">
      <c r="A16">
        <v>37</v>
      </c>
      <c r="B16">
        <v>12</v>
      </c>
      <c r="C16" s="1">
        <f t="shared" si="0"/>
        <v>167129.82846464717</v>
      </c>
      <c r="E16" s="1">
        <f t="shared" si="1"/>
        <v>162354.69050851438</v>
      </c>
    </row>
    <row r="17" spans="1:5" x14ac:dyDescent="0.25">
      <c r="A17">
        <v>38</v>
      </c>
      <c r="B17">
        <v>13</v>
      </c>
      <c r="C17" s="1">
        <f t="shared" si="0"/>
        <v>185986.31988787954</v>
      </c>
      <c r="E17" s="1">
        <f t="shared" si="1"/>
        <v>180672.42503394012</v>
      </c>
    </row>
    <row r="18" spans="1:5" x14ac:dyDescent="0.25">
      <c r="A18">
        <v>39</v>
      </c>
      <c r="B18">
        <v>14</v>
      </c>
      <c r="C18" s="1">
        <f t="shared" si="0"/>
        <v>205785.63588227352</v>
      </c>
      <c r="E18" s="1">
        <f t="shared" si="1"/>
        <v>199906.04628563713</v>
      </c>
    </row>
    <row r="19" spans="1:5" x14ac:dyDescent="0.25">
      <c r="A19">
        <v>40</v>
      </c>
      <c r="B19">
        <v>15</v>
      </c>
      <c r="C19" s="1">
        <f t="shared" si="0"/>
        <v>226574.91767638721</v>
      </c>
      <c r="E19" s="1">
        <f t="shared" si="1"/>
        <v>220101.348599919</v>
      </c>
    </row>
    <row r="20" spans="1:5" x14ac:dyDescent="0.25">
      <c r="A20">
        <v>41</v>
      </c>
      <c r="B20">
        <v>16</v>
      </c>
      <c r="C20" s="1">
        <f t="shared" si="0"/>
        <v>248403.66356020659</v>
      </c>
      <c r="E20" s="1">
        <f t="shared" si="1"/>
        <v>241306.41602991495</v>
      </c>
    </row>
    <row r="21" spans="1:5" x14ac:dyDescent="0.25">
      <c r="A21">
        <v>42</v>
      </c>
      <c r="B21">
        <v>17</v>
      </c>
      <c r="C21" s="1">
        <f t="shared" si="0"/>
        <v>271323.84673821693</v>
      </c>
      <c r="E21" s="1">
        <f t="shared" si="1"/>
        <v>263571.73683141073</v>
      </c>
    </row>
    <row r="22" spans="1:5" x14ac:dyDescent="0.25">
      <c r="A22">
        <v>43</v>
      </c>
      <c r="B22">
        <v>18</v>
      </c>
      <c r="C22" s="1">
        <f t="shared" si="0"/>
        <v>295390.0390751278</v>
      </c>
      <c r="E22" s="1">
        <f t="shared" si="1"/>
        <v>286950.32367298129</v>
      </c>
    </row>
    <row r="23" spans="1:5" x14ac:dyDescent="0.25">
      <c r="A23">
        <v>44</v>
      </c>
      <c r="B23">
        <v>19</v>
      </c>
      <c r="C23" s="1">
        <f t="shared" si="0"/>
        <v>320659.54102888418</v>
      </c>
      <c r="E23" s="1">
        <f t="shared" si="1"/>
        <v>311497.83985663037</v>
      </c>
    </row>
    <row r="24" spans="1:5" x14ac:dyDescent="0.25">
      <c r="A24">
        <v>45</v>
      </c>
      <c r="B24">
        <v>20</v>
      </c>
      <c r="C24" s="1">
        <f t="shared" si="0"/>
        <v>347192.51808032842</v>
      </c>
      <c r="E24" s="1">
        <f t="shared" si="1"/>
        <v>337272.73184946185</v>
      </c>
    </row>
    <row r="25" spans="1:5" x14ac:dyDescent="0.25">
      <c r="A25">
        <v>46</v>
      </c>
      <c r="B25">
        <v>21</v>
      </c>
      <c r="C25" s="1">
        <f t="shared" si="0"/>
        <v>375052.14398434485</v>
      </c>
      <c r="E25" s="1">
        <f t="shared" si="1"/>
        <v>364336.36844193499</v>
      </c>
    </row>
    <row r="26" spans="1:5" x14ac:dyDescent="0.25">
      <c r="A26">
        <v>47</v>
      </c>
      <c r="B26">
        <v>22</v>
      </c>
      <c r="C26" s="1">
        <f t="shared" si="0"/>
        <v>404304.7511835621</v>
      </c>
      <c r="E26" s="1">
        <f t="shared" si="1"/>
        <v>392753.18686403177</v>
      </c>
    </row>
    <row r="27" spans="1:5" x14ac:dyDescent="0.25">
      <c r="A27">
        <v>48</v>
      </c>
      <c r="B27">
        <v>23</v>
      </c>
      <c r="C27" s="1">
        <f t="shared" si="0"/>
        <v>435019.98874274024</v>
      </c>
      <c r="E27" s="1">
        <f t="shared" si="1"/>
        <v>422590.84620723332</v>
      </c>
    </row>
    <row r="28" spans="1:5" x14ac:dyDescent="0.25">
      <c r="A28">
        <v>49</v>
      </c>
      <c r="B28">
        <v>24</v>
      </c>
      <c r="C28" s="1">
        <f t="shared" si="0"/>
        <v>467270.98817987728</v>
      </c>
      <c r="E28" s="1">
        <f t="shared" si="1"/>
        <v>453920.38851759507</v>
      </c>
    </row>
    <row r="29" spans="1:5" x14ac:dyDescent="0.25">
      <c r="A29">
        <v>50</v>
      </c>
      <c r="B29">
        <v>25</v>
      </c>
      <c r="C29" s="1">
        <f t="shared" si="0"/>
        <v>501134.53758887114</v>
      </c>
      <c r="E29" s="1">
        <f t="shared" si="1"/>
        <v>486816.40794347483</v>
      </c>
    </row>
    <row r="30" spans="1:5" x14ac:dyDescent="0.25">
      <c r="A30">
        <v>51</v>
      </c>
      <c r="B30">
        <v>26</v>
      </c>
      <c r="C30" s="1">
        <f t="shared" si="0"/>
        <v>536691.26446831471</v>
      </c>
      <c r="E30" s="1">
        <f t="shared" si="1"/>
        <v>521357.22834064858</v>
      </c>
    </row>
    <row r="31" spans="1:5" x14ac:dyDescent="0.25">
      <c r="A31">
        <v>52</v>
      </c>
      <c r="B31">
        <v>27</v>
      </c>
      <c r="C31" s="1">
        <f t="shared" si="0"/>
        <v>574025.82769173046</v>
      </c>
      <c r="E31" s="1">
        <f t="shared" si="1"/>
        <v>557625.08975768101</v>
      </c>
    </row>
    <row r="32" spans="1:5" x14ac:dyDescent="0.25">
      <c r="A32">
        <v>53</v>
      </c>
      <c r="B32">
        <v>28</v>
      </c>
      <c r="C32" s="1">
        <f t="shared" si="0"/>
        <v>613227.11907631706</v>
      </c>
      <c r="E32" s="1">
        <f t="shared" si="1"/>
        <v>595706.34424556512</v>
      </c>
    </row>
    <row r="33" spans="1:6" x14ac:dyDescent="0.25">
      <c r="A33">
        <v>54</v>
      </c>
      <c r="B33">
        <v>29</v>
      </c>
      <c r="C33" s="1">
        <f t="shared" si="0"/>
        <v>654388.47503013292</v>
      </c>
      <c r="E33" s="1">
        <f t="shared" si="1"/>
        <v>635691.66145784338</v>
      </c>
    </row>
    <row r="34" spans="1:6" x14ac:dyDescent="0.25">
      <c r="A34">
        <v>55</v>
      </c>
      <c r="B34">
        <v>30</v>
      </c>
      <c r="C34" s="1">
        <f t="shared" si="0"/>
        <v>697607.89878163964</v>
      </c>
      <c r="E34" s="1">
        <f t="shared" si="1"/>
        <v>677676.24453073554</v>
      </c>
    </row>
    <row r="35" spans="1:6" x14ac:dyDescent="0.25">
      <c r="A35">
        <v>56</v>
      </c>
      <c r="B35">
        <v>31</v>
      </c>
      <c r="C35" s="1">
        <f t="shared" si="0"/>
        <v>742988.29372072162</v>
      </c>
      <c r="E35" s="1">
        <f t="shared" si="1"/>
        <v>721760.05675727245</v>
      </c>
    </row>
    <row r="36" spans="1:6" x14ac:dyDescent="0.25">
      <c r="A36">
        <v>57</v>
      </c>
      <c r="B36">
        <v>32</v>
      </c>
      <c r="C36" s="1">
        <f t="shared" si="0"/>
        <v>790637.70840675768</v>
      </c>
      <c r="E36" s="1">
        <f t="shared" si="1"/>
        <v>768048.05959513609</v>
      </c>
    </row>
    <row r="37" spans="1:6" x14ac:dyDescent="0.25">
      <c r="A37">
        <v>58</v>
      </c>
      <c r="B37">
        <v>33</v>
      </c>
      <c r="C37" s="1">
        <f t="shared" si="0"/>
        <v>840669.59382709558</v>
      </c>
      <c r="E37" s="1">
        <f t="shared" si="1"/>
        <v>816650.46257489279</v>
      </c>
    </row>
    <row r="38" spans="1:6" x14ac:dyDescent="0.25">
      <c r="A38">
        <v>59</v>
      </c>
      <c r="B38">
        <v>34</v>
      </c>
      <c r="C38" s="1">
        <f t="shared" si="0"/>
        <v>893203.07351845037</v>
      </c>
      <c r="E38" s="1">
        <f t="shared" si="1"/>
        <v>867682.98570363747</v>
      </c>
    </row>
    <row r="39" spans="1:6" x14ac:dyDescent="0.25">
      <c r="A39">
        <v>60</v>
      </c>
      <c r="B39">
        <v>35</v>
      </c>
      <c r="C39" s="1">
        <f t="shared" si="0"/>
        <v>948363.22719437291</v>
      </c>
      <c r="E39" s="1">
        <f t="shared" si="1"/>
        <v>921267.13498881937</v>
      </c>
    </row>
    <row r="40" spans="1:6" x14ac:dyDescent="0.25">
      <c r="A40">
        <v>61</v>
      </c>
      <c r="B40">
        <v>36</v>
      </c>
      <c r="C40" s="1">
        <f t="shared" si="0"/>
        <v>1006281.3885540916</v>
      </c>
      <c r="E40" s="1">
        <f t="shared" si="1"/>
        <v>977530.49173826037</v>
      </c>
    </row>
    <row r="41" spans="1:6" x14ac:dyDescent="0.25">
      <c r="A41">
        <v>62</v>
      </c>
      <c r="B41">
        <v>37</v>
      </c>
      <c r="C41" s="1">
        <f t="shared" si="0"/>
        <v>1067095.4579817962</v>
      </c>
      <c r="E41" s="1">
        <f t="shared" si="1"/>
        <v>1036607.0163251734</v>
      </c>
    </row>
    <row r="42" spans="1:6" x14ac:dyDescent="0.25">
      <c r="A42">
        <v>63</v>
      </c>
      <c r="B42">
        <v>38</v>
      </c>
      <c r="C42" s="1">
        <f t="shared" si="0"/>
        <v>1130950.2308808861</v>
      </c>
      <c r="E42" s="1">
        <f t="shared" si="1"/>
        <v>1098637.3671414321</v>
      </c>
    </row>
    <row r="43" spans="1:6" x14ac:dyDescent="0.25">
      <c r="A43">
        <v>64</v>
      </c>
      <c r="B43">
        <v>39</v>
      </c>
      <c r="C43" s="1">
        <f t="shared" si="0"/>
        <v>1197997.7424249304</v>
      </c>
      <c r="E43" s="1">
        <f t="shared" si="1"/>
        <v>1163769.2354985038</v>
      </c>
    </row>
    <row r="44" spans="1:6" x14ac:dyDescent="0.25">
      <c r="A44">
        <v>65</v>
      </c>
      <c r="B44">
        <v>40</v>
      </c>
      <c r="C44" s="1">
        <f t="shared" si="0"/>
        <v>1268397.6295461771</v>
      </c>
      <c r="E44" s="1">
        <f t="shared" si="1"/>
        <v>1232157.697273429</v>
      </c>
    </row>
    <row r="45" spans="1:6" x14ac:dyDescent="0.25">
      <c r="A45">
        <v>66</v>
      </c>
      <c r="B45">
        <v>41</v>
      </c>
      <c r="D45" s="1">
        <f>PMT(5%,25,$C$44,0)</f>
        <v>-89995.928648819201</v>
      </c>
      <c r="F45" s="1">
        <f>PMT(2%,25,$E$44,0)</f>
        <v>-63111.657453712549</v>
      </c>
    </row>
    <row r="46" spans="1:6" x14ac:dyDescent="0.25">
      <c r="A46">
        <v>67</v>
      </c>
      <c r="B46">
        <v>42</v>
      </c>
      <c r="D46" s="1">
        <f t="shared" ref="D46:D69" si="2">PMT(5%,25,$C$44,0)</f>
        <v>-89995.928648819201</v>
      </c>
      <c r="F46" s="1">
        <f t="shared" ref="F46:F69" si="3">PMT(2%,25,$E$44,0)</f>
        <v>-63111.657453712549</v>
      </c>
    </row>
    <row r="47" spans="1:6" x14ac:dyDescent="0.25">
      <c r="A47">
        <v>68</v>
      </c>
      <c r="B47">
        <v>43</v>
      </c>
      <c r="D47" s="1">
        <f t="shared" si="2"/>
        <v>-89995.928648819201</v>
      </c>
      <c r="F47" s="1">
        <f t="shared" si="3"/>
        <v>-63111.657453712549</v>
      </c>
    </row>
    <row r="48" spans="1:6" x14ac:dyDescent="0.25">
      <c r="A48">
        <v>69</v>
      </c>
      <c r="B48">
        <v>44</v>
      </c>
      <c r="D48" s="1">
        <f t="shared" si="2"/>
        <v>-89995.928648819201</v>
      </c>
      <c r="F48" s="1">
        <f t="shared" si="3"/>
        <v>-63111.657453712549</v>
      </c>
    </row>
    <row r="49" spans="1:6" x14ac:dyDescent="0.25">
      <c r="A49">
        <v>70</v>
      </c>
      <c r="B49">
        <v>45</v>
      </c>
      <c r="D49" s="1">
        <f t="shared" si="2"/>
        <v>-89995.928648819201</v>
      </c>
      <c r="F49" s="1">
        <f t="shared" si="3"/>
        <v>-63111.657453712549</v>
      </c>
    </row>
    <row r="50" spans="1:6" x14ac:dyDescent="0.25">
      <c r="A50">
        <v>71</v>
      </c>
      <c r="B50">
        <v>46</v>
      </c>
      <c r="D50" s="1">
        <f t="shared" si="2"/>
        <v>-89995.928648819201</v>
      </c>
      <c r="F50" s="1">
        <f t="shared" si="3"/>
        <v>-63111.657453712549</v>
      </c>
    </row>
    <row r="51" spans="1:6" x14ac:dyDescent="0.25">
      <c r="A51">
        <v>72</v>
      </c>
      <c r="B51">
        <v>47</v>
      </c>
      <c r="D51" s="1">
        <f t="shared" si="2"/>
        <v>-89995.928648819201</v>
      </c>
      <c r="F51" s="1">
        <f t="shared" si="3"/>
        <v>-63111.657453712549</v>
      </c>
    </row>
    <row r="52" spans="1:6" x14ac:dyDescent="0.25">
      <c r="A52">
        <v>73</v>
      </c>
      <c r="B52">
        <v>48</v>
      </c>
      <c r="D52" s="1">
        <f t="shared" si="2"/>
        <v>-89995.928648819201</v>
      </c>
      <c r="F52" s="1">
        <f t="shared" si="3"/>
        <v>-63111.657453712549</v>
      </c>
    </row>
    <row r="53" spans="1:6" x14ac:dyDescent="0.25">
      <c r="A53">
        <v>74</v>
      </c>
      <c r="B53">
        <v>49</v>
      </c>
      <c r="D53" s="1">
        <f t="shared" si="2"/>
        <v>-89995.928648819201</v>
      </c>
      <c r="F53" s="1">
        <f t="shared" si="3"/>
        <v>-63111.657453712549</v>
      </c>
    </row>
    <row r="54" spans="1:6" x14ac:dyDescent="0.25">
      <c r="A54">
        <v>75</v>
      </c>
      <c r="B54">
        <v>50</v>
      </c>
      <c r="D54" s="1">
        <f t="shared" si="2"/>
        <v>-89995.928648819201</v>
      </c>
      <c r="F54" s="1">
        <f t="shared" si="3"/>
        <v>-63111.657453712549</v>
      </c>
    </row>
    <row r="55" spans="1:6" x14ac:dyDescent="0.25">
      <c r="A55">
        <v>76</v>
      </c>
      <c r="B55">
        <v>51</v>
      </c>
      <c r="D55" s="1">
        <f t="shared" si="2"/>
        <v>-89995.928648819201</v>
      </c>
      <c r="F55" s="1">
        <f t="shared" si="3"/>
        <v>-63111.657453712549</v>
      </c>
    </row>
    <row r="56" spans="1:6" x14ac:dyDescent="0.25">
      <c r="A56">
        <v>77</v>
      </c>
      <c r="B56">
        <v>52</v>
      </c>
      <c r="D56" s="1">
        <f t="shared" si="2"/>
        <v>-89995.928648819201</v>
      </c>
      <c r="F56" s="1">
        <f t="shared" si="3"/>
        <v>-63111.657453712549</v>
      </c>
    </row>
    <row r="57" spans="1:6" x14ac:dyDescent="0.25">
      <c r="A57">
        <v>78</v>
      </c>
      <c r="B57">
        <v>53</v>
      </c>
      <c r="D57" s="1">
        <f t="shared" si="2"/>
        <v>-89995.928648819201</v>
      </c>
      <c r="F57" s="1">
        <f t="shared" si="3"/>
        <v>-63111.657453712549</v>
      </c>
    </row>
    <row r="58" spans="1:6" x14ac:dyDescent="0.25">
      <c r="A58">
        <v>79</v>
      </c>
      <c r="B58">
        <v>54</v>
      </c>
      <c r="D58" s="1">
        <f t="shared" si="2"/>
        <v>-89995.928648819201</v>
      </c>
      <c r="F58" s="1">
        <f t="shared" si="3"/>
        <v>-63111.657453712549</v>
      </c>
    </row>
    <row r="59" spans="1:6" x14ac:dyDescent="0.25">
      <c r="A59">
        <v>80</v>
      </c>
      <c r="B59">
        <v>55</v>
      </c>
      <c r="D59" s="1">
        <f t="shared" si="2"/>
        <v>-89995.928648819201</v>
      </c>
      <c r="F59" s="1">
        <f t="shared" si="3"/>
        <v>-63111.657453712549</v>
      </c>
    </row>
    <row r="60" spans="1:6" x14ac:dyDescent="0.25">
      <c r="A60">
        <v>81</v>
      </c>
      <c r="B60">
        <v>56</v>
      </c>
      <c r="D60" s="1">
        <f t="shared" si="2"/>
        <v>-89995.928648819201</v>
      </c>
      <c r="F60" s="1">
        <f t="shared" si="3"/>
        <v>-63111.657453712549</v>
      </c>
    </row>
    <row r="61" spans="1:6" x14ac:dyDescent="0.25">
      <c r="A61">
        <v>82</v>
      </c>
      <c r="B61">
        <v>57</v>
      </c>
      <c r="D61" s="1">
        <f t="shared" si="2"/>
        <v>-89995.928648819201</v>
      </c>
      <c r="F61" s="1">
        <f t="shared" si="3"/>
        <v>-63111.657453712549</v>
      </c>
    </row>
    <row r="62" spans="1:6" x14ac:dyDescent="0.25">
      <c r="A62">
        <v>83</v>
      </c>
      <c r="B62">
        <v>58</v>
      </c>
      <c r="D62" s="1">
        <f t="shared" si="2"/>
        <v>-89995.928648819201</v>
      </c>
      <c r="F62" s="1">
        <f t="shared" si="3"/>
        <v>-63111.657453712549</v>
      </c>
    </row>
    <row r="63" spans="1:6" x14ac:dyDescent="0.25">
      <c r="A63">
        <v>84</v>
      </c>
      <c r="B63">
        <v>59</v>
      </c>
      <c r="D63" s="1">
        <f t="shared" si="2"/>
        <v>-89995.928648819201</v>
      </c>
      <c r="F63" s="1">
        <f t="shared" si="3"/>
        <v>-63111.657453712549</v>
      </c>
    </row>
    <row r="64" spans="1:6" x14ac:dyDescent="0.25">
      <c r="A64">
        <v>85</v>
      </c>
      <c r="B64">
        <v>60</v>
      </c>
      <c r="D64" s="1">
        <f t="shared" si="2"/>
        <v>-89995.928648819201</v>
      </c>
      <c r="F64" s="1">
        <f t="shared" si="3"/>
        <v>-63111.657453712549</v>
      </c>
    </row>
    <row r="65" spans="1:6" x14ac:dyDescent="0.25">
      <c r="A65">
        <v>86</v>
      </c>
      <c r="B65">
        <v>61</v>
      </c>
      <c r="D65" s="1">
        <f t="shared" si="2"/>
        <v>-89995.928648819201</v>
      </c>
      <c r="F65" s="1">
        <f t="shared" si="3"/>
        <v>-63111.657453712549</v>
      </c>
    </row>
    <row r="66" spans="1:6" x14ac:dyDescent="0.25">
      <c r="A66">
        <v>87</v>
      </c>
      <c r="B66">
        <v>62</v>
      </c>
      <c r="D66" s="1">
        <f t="shared" si="2"/>
        <v>-89995.928648819201</v>
      </c>
      <c r="F66" s="1">
        <f t="shared" si="3"/>
        <v>-63111.657453712549</v>
      </c>
    </row>
    <row r="67" spans="1:6" x14ac:dyDescent="0.25">
      <c r="A67">
        <v>88</v>
      </c>
      <c r="B67">
        <v>63</v>
      </c>
      <c r="D67" s="1">
        <f t="shared" si="2"/>
        <v>-89995.928648819201</v>
      </c>
      <c r="F67" s="1">
        <f t="shared" si="3"/>
        <v>-63111.657453712549</v>
      </c>
    </row>
    <row r="68" spans="1:6" x14ac:dyDescent="0.25">
      <c r="A68">
        <v>89</v>
      </c>
      <c r="B68">
        <v>64</v>
      </c>
      <c r="D68" s="1">
        <f t="shared" si="2"/>
        <v>-89995.928648819201</v>
      </c>
      <c r="F68" s="1">
        <f t="shared" si="3"/>
        <v>-63111.657453712549</v>
      </c>
    </row>
    <row r="69" spans="1:6" x14ac:dyDescent="0.25">
      <c r="A69">
        <v>90</v>
      </c>
      <c r="B69">
        <v>65</v>
      </c>
      <c r="D69" s="1">
        <f t="shared" si="2"/>
        <v>-89995.928648819201</v>
      </c>
      <c r="F69" s="1">
        <f t="shared" si="3"/>
        <v>-63111.657453712549</v>
      </c>
    </row>
    <row r="71" spans="1:6" x14ac:dyDescent="0.25">
      <c r="C71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E12"/>
    </sheetView>
  </sheetViews>
  <sheetFormatPr defaultColWidth="11.42578125" defaultRowHeight="15" x14ac:dyDescent="0.25"/>
  <sheetData>
    <row r="1" spans="1:6" ht="30" x14ac:dyDescent="0.25">
      <c r="A1" s="3" t="s">
        <v>28</v>
      </c>
      <c r="B1" s="3" t="s">
        <v>29</v>
      </c>
      <c r="C1" s="3" t="s">
        <v>30</v>
      </c>
      <c r="D1" s="3" t="s">
        <v>31</v>
      </c>
      <c r="E1" s="4"/>
      <c r="F1" s="4"/>
    </row>
    <row r="2" spans="1:6" x14ac:dyDescent="0.25">
      <c r="A2" s="5" t="s">
        <v>32</v>
      </c>
      <c r="B2" s="6">
        <v>5</v>
      </c>
      <c r="C2" s="5">
        <v>5</v>
      </c>
      <c r="D2" s="7" t="s">
        <v>40</v>
      </c>
      <c r="E2" s="7"/>
      <c r="F2" s="7"/>
    </row>
    <row r="3" spans="1:6" x14ac:dyDescent="0.25">
      <c r="A3" s="5" t="s">
        <v>33</v>
      </c>
      <c r="B3" s="6">
        <v>10</v>
      </c>
      <c r="C3" s="5">
        <v>10</v>
      </c>
      <c r="D3" s="7"/>
      <c r="E3" s="4"/>
      <c r="F3" s="4"/>
    </row>
    <row r="4" spans="1:6" x14ac:dyDescent="0.25">
      <c r="A4" s="5" t="s">
        <v>34</v>
      </c>
      <c r="B4" s="6">
        <v>10</v>
      </c>
      <c r="C4" s="5">
        <v>10</v>
      </c>
      <c r="D4" s="7"/>
      <c r="E4" s="4"/>
      <c r="F4" s="4"/>
    </row>
    <row r="5" spans="1:6" x14ac:dyDescent="0.25">
      <c r="A5" s="5" t="s">
        <v>35</v>
      </c>
      <c r="B5" s="6">
        <v>10</v>
      </c>
      <c r="C5" s="5">
        <v>10</v>
      </c>
      <c r="D5" s="7"/>
      <c r="E5" s="4"/>
      <c r="F5" s="4"/>
    </row>
    <row r="6" spans="1:6" x14ac:dyDescent="0.25">
      <c r="A6" s="5" t="s">
        <v>36</v>
      </c>
      <c r="B6" s="6">
        <v>10</v>
      </c>
      <c r="C6" s="5">
        <v>0</v>
      </c>
      <c r="D6" s="7"/>
      <c r="E6" s="4"/>
      <c r="F6" s="4"/>
    </row>
    <row r="7" spans="1:6" x14ac:dyDescent="0.25">
      <c r="A7" s="5" t="s">
        <v>37</v>
      </c>
      <c r="B7" s="6">
        <v>5</v>
      </c>
      <c r="C7" s="5">
        <v>5</v>
      </c>
      <c r="D7" s="7"/>
      <c r="E7" s="4"/>
      <c r="F7" s="4"/>
    </row>
    <row r="8" spans="1:6" x14ac:dyDescent="0.25">
      <c r="A8" s="5">
        <v>2</v>
      </c>
      <c r="B8" s="6">
        <v>25</v>
      </c>
      <c r="C8" s="5">
        <v>25</v>
      </c>
      <c r="D8" s="7" t="s">
        <v>38</v>
      </c>
      <c r="E8" s="4"/>
      <c r="F8" s="4"/>
    </row>
    <row r="9" spans="1:6" x14ac:dyDescent="0.25">
      <c r="A9" s="5">
        <v>3</v>
      </c>
      <c r="B9" s="6">
        <v>25</v>
      </c>
      <c r="C9" s="5">
        <v>10</v>
      </c>
      <c r="D9" s="7" t="s">
        <v>38</v>
      </c>
      <c r="E9" s="4"/>
      <c r="F9" s="4"/>
    </row>
    <row r="10" spans="1:6" x14ac:dyDescent="0.25">
      <c r="A10" s="5" t="s">
        <v>39</v>
      </c>
      <c r="B10" s="6">
        <v>100</v>
      </c>
      <c r="C10" s="5">
        <f>SUM(C2:C9)</f>
        <v>75</v>
      </c>
      <c r="D10" s="7"/>
      <c r="E10" s="4"/>
      <c r="F10" s="4"/>
    </row>
    <row r="11" spans="1:6" x14ac:dyDescent="0.25">
      <c r="A11" s="7"/>
      <c r="B11" s="7"/>
      <c r="C11" s="7"/>
      <c r="D11" s="7"/>
      <c r="E11" s="4"/>
      <c r="F11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Score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Computer Services</cp:lastModifiedBy>
  <dcterms:created xsi:type="dcterms:W3CDTF">2014-03-28T11:55:13Z</dcterms:created>
  <dcterms:modified xsi:type="dcterms:W3CDTF">2014-04-09T14:21:50Z</dcterms:modified>
</cp:coreProperties>
</file>