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1000" yWindow="800" windowWidth="33400" windowHeight="19380" activeTab="2"/>
  </bookViews>
  <sheets>
    <sheet name="Problem 1" sheetId="1" r:id="rId1"/>
    <sheet name="Problem 2" sheetId="2" r:id="rId2"/>
    <sheet name="Problem 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6" i="3" l="1"/>
  <c r="G26" i="3"/>
  <c r="F27" i="3"/>
  <c r="G27" i="3"/>
  <c r="F28" i="3"/>
  <c r="G28" i="3"/>
  <c r="F29" i="3"/>
  <c r="F25" i="3"/>
  <c r="G25" i="3"/>
  <c r="C24" i="1"/>
  <c r="D4" i="2"/>
  <c r="B29" i="3"/>
  <c r="B28" i="3"/>
  <c r="B27" i="3"/>
  <c r="B26" i="3"/>
  <c r="B25" i="3"/>
  <c r="C25" i="3"/>
  <c r="B41" i="3"/>
  <c r="B42" i="3"/>
  <c r="B43" i="3"/>
  <c r="B44" i="3"/>
  <c r="B40" i="3"/>
  <c r="C40" i="3"/>
  <c r="B11" i="3"/>
  <c r="C11" i="3"/>
  <c r="B12" i="3"/>
  <c r="B13" i="3"/>
  <c r="B14" i="3"/>
  <c r="B15" i="3"/>
  <c r="E9" i="1"/>
  <c r="E10" i="1"/>
  <c r="E11" i="1"/>
  <c r="E12" i="1"/>
  <c r="E13" i="1"/>
  <c r="E14" i="1"/>
  <c r="E15" i="1"/>
  <c r="E16" i="1"/>
  <c r="E17" i="1"/>
  <c r="E18" i="1"/>
  <c r="E19" i="1"/>
  <c r="C22" i="1"/>
  <c r="C23" i="1"/>
  <c r="C12" i="3"/>
  <c r="C13" i="3"/>
  <c r="C14" i="3"/>
  <c r="E20" i="1"/>
  <c r="C15" i="3"/>
  <c r="C19" i="3"/>
  <c r="C48" i="3"/>
  <c r="C26" i="3"/>
  <c r="C41" i="3"/>
  <c r="C42" i="3"/>
  <c r="C43" i="3"/>
  <c r="C44" i="3"/>
  <c r="F9" i="3"/>
  <c r="F10" i="3"/>
  <c r="C27" i="3"/>
  <c r="F11" i="3"/>
  <c r="C28" i="3"/>
  <c r="G29" i="3"/>
  <c r="C33" i="3"/>
  <c r="C29" i="3"/>
</calcChain>
</file>

<file path=xl/sharedStrings.xml><?xml version="1.0" encoding="utf-8"?>
<sst xmlns="http://schemas.openxmlformats.org/spreadsheetml/2006/main" count="64" uniqueCount="45">
  <si>
    <t>Exam 3</t>
  </si>
  <si>
    <t>Problem 1</t>
  </si>
  <si>
    <t>Year</t>
  </si>
  <si>
    <t>Costs</t>
  </si>
  <si>
    <t>Income</t>
  </si>
  <si>
    <t>Salvage</t>
  </si>
  <si>
    <t>Before Tax Cash Flow</t>
  </si>
  <si>
    <t>IRR</t>
  </si>
  <si>
    <t>Total</t>
  </si>
  <si>
    <t>=SUM(E6:E16)</t>
  </si>
  <si>
    <t>=IRR(E6:E16)</t>
  </si>
  <si>
    <t>Present Worth</t>
  </si>
  <si>
    <t>MARR</t>
  </si>
  <si>
    <t>=NPV(0.1,E10:E19)+E9</t>
  </si>
  <si>
    <t>B</t>
  </si>
  <si>
    <t>C</t>
  </si>
  <si>
    <t>=-PV(0.1,10,2500)-15000</t>
  </si>
  <si>
    <t>Problem 2</t>
  </si>
  <si>
    <t>Depreciation Deduction</t>
  </si>
  <si>
    <t>Taxable Income</t>
  </si>
  <si>
    <t>Problem 3</t>
  </si>
  <si>
    <t>Book Value</t>
  </si>
  <si>
    <t>Straight Line Depreciation</t>
  </si>
  <si>
    <t>Double Declining Balance, Switch to Straight Line Depreciation</t>
  </si>
  <si>
    <t>Declining Balance Depreciation</t>
  </si>
  <si>
    <t>=SLN(1600000,100000,5)</t>
  </si>
  <si>
    <t>Sample Calculation</t>
  </si>
  <si>
    <t>=DB(1600000,100000,5,1)</t>
  </si>
  <si>
    <t>Installation Cost</t>
  </si>
  <si>
    <t>Life</t>
  </si>
  <si>
    <t>5 Years</t>
  </si>
  <si>
    <t>=VDB(1600000,100000,5,A39,A40)</t>
  </si>
  <si>
    <t>Deduction Total</t>
  </si>
  <si>
    <t>=SUM(B11:B15)</t>
  </si>
  <si>
    <t>=SUM(B40:B44)</t>
  </si>
  <si>
    <t>For this problem I set up a 10 year horizon where the snow cone machine has no salvage value at the end of its life, costs $15,000.00, and generates an income of $2,500.  Since no tax information is presented we will look to solve this problem simply by examining the cash flow before tax.  Upon completion of the spreadsheet we can then use Excel's IRR function to determine this investments IRR.  We can also solve for present worth with Excel's NPV function using the range of cash flows.  This value can then be checked using Excel's PV funciton since the cash flows are uniform.</t>
  </si>
  <si>
    <t>New Rate</t>
  </si>
  <si>
    <t>For this problem I set up three different horizons for each of the methods of depreciation deduction that are being asked for.  Using Excel's SLN, DB, and VDB functions I was able to solve for the straight line depreciation, declinging-balance depreciation, and double declinging balance depreciation with a switch to straight line depreciation. For the Decling Balance depreciation the current rate that gets you as close to $100,000 using the excel functions is 42.6% of the previous years book value.  This was determined by dividing the deduction at year 1 by the initial book value.  I then set up another horizon where I multiplied the previous years book value by this percentage to ensure that I recieved the exact same horizon.  I then changed the percentage little by little until I recieved a salvage value as close to $100,000 as possible.  The rate I recieved was 42.56%.</t>
  </si>
  <si>
    <t>Before Tax and Loan Cash Flow</t>
  </si>
  <si>
    <t>Loan Payment</t>
  </si>
  <si>
    <t>Interest Payment</t>
  </si>
  <si>
    <t>Taxes Due</t>
  </si>
  <si>
    <t>After Tax Cash Flow</t>
  </si>
  <si>
    <t>=B4-C4-G4-H4</t>
  </si>
  <si>
    <t>In order to solve this problem we must look at the information given, and what information we are looking to find.  In this case, we have one variable being the interest payment.  We must now look at the rest of the values given, and see which value takes into consideration the interest payment.  One value that takes into consideration the interest payment is the after tax cash flow.  After tax cash flow is solved by taking the before tax cash flow and subtracting the loan payment, the taxes due, and the interest payment.  Therefore, we can solve for the interest payment to be $3,062.00.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</si>
</sst>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7" formatCode="0.000%"/>
  </numFmts>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center"/>
    </xf>
    <xf numFmtId="10"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0" fillId="0" borderId="0" xfId="0" applyAlignment="1"/>
    <xf numFmtId="0" fontId="0" fillId="0" borderId="0" xfId="0" quotePrefix="1"/>
    <xf numFmtId="164" fontId="0" fillId="0" borderId="0" xfId="0" applyNumberFormat="1" applyAlignment="1">
      <alignment horizontal="center" vertical="center"/>
    </xf>
    <xf numFmtId="10" fontId="0" fillId="2" borderId="0" xfId="0" applyNumberFormat="1" applyFill="1" applyAlignment="1">
      <alignment horizontal="center"/>
    </xf>
    <xf numFmtId="8" fontId="0" fillId="2" borderId="0" xfId="0" applyNumberFormat="1" applyFill="1" applyAlignment="1">
      <alignment horizontal="center"/>
    </xf>
    <xf numFmtId="0" fontId="0" fillId="0" borderId="0" xfId="0" applyAlignment="1">
      <alignment horizontal="center" vertical="center" wrapText="1"/>
    </xf>
    <xf numFmtId="8" fontId="0" fillId="0" borderId="0" xfId="0" quotePrefix="1" applyNumberFormat="1"/>
    <xf numFmtId="0" fontId="0" fillId="0" borderId="0" xfId="0" applyAlignment="1">
      <alignment vertical="top" wrapText="1"/>
    </xf>
    <xf numFmtId="0" fontId="0" fillId="0" borderId="0" xfId="0" applyAlignment="1">
      <alignment horizontal="center" vertical="center"/>
    </xf>
    <xf numFmtId="164" fontId="0" fillId="2" borderId="0" xfId="0" applyNumberFormat="1" applyFill="1" applyAlignment="1">
      <alignment horizontal="center"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vertical="top" wrapText="1"/>
    </xf>
    <xf numFmtId="0" fontId="0" fillId="0" borderId="0" xfId="0" quotePrefix="1" applyAlignment="1">
      <alignment horizontal="left"/>
    </xf>
    <xf numFmtId="0" fontId="0" fillId="0" borderId="0" xfId="0" applyAlignment="1">
      <alignment horizontal="left"/>
    </xf>
    <xf numFmtId="0" fontId="0" fillId="0" borderId="0" xfId="0" applyAlignment="1">
      <alignment horizontal="center" wrapText="1"/>
    </xf>
    <xf numFmtId="164" fontId="0" fillId="0" borderId="0" xfId="0" applyNumberFormat="1" applyAlignment="1">
      <alignment horizontal="center" vertical="center"/>
    </xf>
    <xf numFmtId="0" fontId="0" fillId="0" borderId="0" xfId="0" applyAlignment="1">
      <alignment horizontal="center" vertical="center" wrapText="1"/>
    </xf>
    <xf numFmtId="16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E27" sqref="E27"/>
    </sheetView>
  </sheetViews>
  <sheetFormatPr baseColWidth="10" defaultColWidth="8.83203125" defaultRowHeight="14" x14ac:dyDescent="0"/>
  <cols>
    <col min="1" max="1" width="10" bestFit="1" customWidth="1"/>
    <col min="2" max="2" width="14" bestFit="1" customWidth="1"/>
    <col min="3" max="3" width="11.5" bestFit="1" customWidth="1"/>
    <col min="5" max="5" width="20" bestFit="1" customWidth="1"/>
  </cols>
  <sheetData>
    <row r="1" spans="1:11">
      <c r="A1" s="15" t="s">
        <v>0</v>
      </c>
      <c r="B1" s="15"/>
      <c r="C1" s="15"/>
    </row>
    <row r="3" spans="1:11">
      <c r="A3" s="1" t="s">
        <v>1</v>
      </c>
      <c r="B3" s="1"/>
      <c r="C3" s="1"/>
      <c r="D3" s="1"/>
      <c r="E3" s="1"/>
      <c r="F3" s="1"/>
      <c r="G3" s="1"/>
      <c r="H3" s="1"/>
    </row>
    <row r="4" spans="1:11">
      <c r="A4" s="1"/>
      <c r="B4" s="1"/>
      <c r="C4" s="1"/>
      <c r="D4" s="1"/>
      <c r="E4" s="1"/>
      <c r="F4" s="1"/>
      <c r="G4" s="1"/>
      <c r="H4" s="1"/>
    </row>
    <row r="5" spans="1:11" ht="15" customHeight="1">
      <c r="A5" s="1" t="s">
        <v>12</v>
      </c>
      <c r="B5" s="2">
        <v>0.1</v>
      </c>
      <c r="C5" s="1"/>
      <c r="D5" s="1"/>
      <c r="E5" s="1"/>
      <c r="F5" s="1"/>
      <c r="G5" s="17" t="s">
        <v>35</v>
      </c>
      <c r="H5" s="17"/>
      <c r="I5" s="17"/>
      <c r="J5" s="17"/>
      <c r="K5" s="17"/>
    </row>
    <row r="6" spans="1:11">
      <c r="A6" s="1"/>
      <c r="B6" s="1"/>
      <c r="C6" s="1"/>
      <c r="D6" s="1"/>
      <c r="E6" s="1"/>
      <c r="F6" s="1"/>
      <c r="G6" s="17"/>
      <c r="H6" s="17"/>
      <c r="I6" s="17"/>
      <c r="J6" s="17"/>
      <c r="K6" s="17"/>
    </row>
    <row r="7" spans="1:11">
      <c r="A7" s="1"/>
      <c r="B7" s="1"/>
      <c r="C7" s="1"/>
      <c r="D7" s="1"/>
      <c r="E7" s="1"/>
      <c r="F7" s="1"/>
      <c r="G7" s="17"/>
      <c r="H7" s="17"/>
      <c r="I7" s="17"/>
      <c r="J7" s="17"/>
      <c r="K7" s="17"/>
    </row>
    <row r="8" spans="1:11">
      <c r="A8" s="1" t="s">
        <v>2</v>
      </c>
      <c r="B8" s="1" t="s">
        <v>3</v>
      </c>
      <c r="C8" s="1" t="s">
        <v>4</v>
      </c>
      <c r="D8" s="1" t="s">
        <v>5</v>
      </c>
      <c r="E8" s="1" t="s">
        <v>6</v>
      </c>
      <c r="F8" s="1"/>
      <c r="G8" s="17"/>
      <c r="H8" s="17"/>
      <c r="I8" s="17"/>
      <c r="J8" s="17"/>
      <c r="K8" s="17"/>
    </row>
    <row r="9" spans="1:11">
      <c r="A9" s="1">
        <v>0</v>
      </c>
      <c r="B9" s="3">
        <v>-15000</v>
      </c>
      <c r="C9" s="3"/>
      <c r="D9" s="3"/>
      <c r="E9" s="3">
        <f>B9+C9+D9</f>
        <v>-15000</v>
      </c>
      <c r="F9" s="1"/>
      <c r="G9" s="17"/>
      <c r="H9" s="17"/>
      <c r="I9" s="17"/>
      <c r="J9" s="17"/>
      <c r="K9" s="17"/>
    </row>
    <row r="10" spans="1:11">
      <c r="A10" s="1">
        <v>1</v>
      </c>
      <c r="B10" s="3">
        <v>0</v>
      </c>
      <c r="C10" s="3">
        <v>2500</v>
      </c>
      <c r="D10" s="3">
        <v>0</v>
      </c>
      <c r="E10" s="3">
        <f t="shared" ref="E10:E19" si="0">B10+C10+D10</f>
        <v>2500</v>
      </c>
      <c r="F10" s="1"/>
      <c r="G10" s="17"/>
      <c r="H10" s="17"/>
      <c r="I10" s="17"/>
      <c r="J10" s="17"/>
      <c r="K10" s="17"/>
    </row>
    <row r="11" spans="1:11">
      <c r="A11" s="1">
        <v>2</v>
      </c>
      <c r="B11" s="3">
        <v>0</v>
      </c>
      <c r="C11" s="3">
        <v>2500</v>
      </c>
      <c r="D11" s="3">
        <v>0</v>
      </c>
      <c r="E11" s="3">
        <f t="shared" si="0"/>
        <v>2500</v>
      </c>
      <c r="F11" s="1"/>
      <c r="G11" s="17"/>
      <c r="H11" s="17"/>
      <c r="I11" s="17"/>
      <c r="J11" s="17"/>
      <c r="K11" s="17"/>
    </row>
    <row r="12" spans="1:11">
      <c r="A12" s="1">
        <v>3</v>
      </c>
      <c r="B12" s="3">
        <v>0</v>
      </c>
      <c r="C12" s="3">
        <v>2500</v>
      </c>
      <c r="D12" s="3">
        <v>0</v>
      </c>
      <c r="E12" s="3">
        <f t="shared" si="0"/>
        <v>2500</v>
      </c>
      <c r="F12" s="1"/>
      <c r="G12" s="17"/>
      <c r="H12" s="17"/>
      <c r="I12" s="17"/>
      <c r="J12" s="17"/>
      <c r="K12" s="17"/>
    </row>
    <row r="13" spans="1:11">
      <c r="A13" s="1">
        <v>4</v>
      </c>
      <c r="B13" s="3">
        <v>0</v>
      </c>
      <c r="C13" s="3">
        <v>2500</v>
      </c>
      <c r="D13" s="3">
        <v>0</v>
      </c>
      <c r="E13" s="3">
        <f t="shared" si="0"/>
        <v>2500</v>
      </c>
      <c r="F13" s="1"/>
      <c r="G13" s="17"/>
      <c r="H13" s="17"/>
      <c r="I13" s="17"/>
      <c r="J13" s="17"/>
      <c r="K13" s="17"/>
    </row>
    <row r="14" spans="1:11">
      <c r="A14" s="1">
        <v>5</v>
      </c>
      <c r="B14" s="3">
        <v>0</v>
      </c>
      <c r="C14" s="3">
        <v>2500</v>
      </c>
      <c r="D14" s="3">
        <v>0</v>
      </c>
      <c r="E14" s="3">
        <f t="shared" si="0"/>
        <v>2500</v>
      </c>
      <c r="F14" s="1"/>
      <c r="G14" s="17"/>
      <c r="H14" s="17"/>
      <c r="I14" s="17"/>
      <c r="J14" s="17"/>
      <c r="K14" s="17"/>
    </row>
    <row r="15" spans="1:11">
      <c r="A15" s="1">
        <v>6</v>
      </c>
      <c r="B15" s="3">
        <v>0</v>
      </c>
      <c r="C15" s="3">
        <v>2500</v>
      </c>
      <c r="D15" s="3">
        <v>0</v>
      </c>
      <c r="E15" s="3">
        <f t="shared" si="0"/>
        <v>2500</v>
      </c>
      <c r="F15" s="1"/>
      <c r="G15" s="17"/>
      <c r="H15" s="17"/>
      <c r="I15" s="17"/>
      <c r="J15" s="17"/>
      <c r="K15" s="17"/>
    </row>
    <row r="16" spans="1:11">
      <c r="A16" s="1">
        <v>7</v>
      </c>
      <c r="B16" s="3">
        <v>0</v>
      </c>
      <c r="C16" s="3">
        <v>2500</v>
      </c>
      <c r="D16" s="3">
        <v>0</v>
      </c>
      <c r="E16" s="3">
        <f t="shared" si="0"/>
        <v>2500</v>
      </c>
      <c r="F16" s="1"/>
      <c r="G16" s="17"/>
      <c r="H16" s="17"/>
      <c r="I16" s="17"/>
      <c r="J16" s="17"/>
      <c r="K16" s="17"/>
    </row>
    <row r="17" spans="1:11">
      <c r="A17" s="1">
        <v>8</v>
      </c>
      <c r="B17" s="3">
        <v>0</v>
      </c>
      <c r="C17" s="3">
        <v>2500</v>
      </c>
      <c r="D17" s="3">
        <v>0</v>
      </c>
      <c r="E17" s="3">
        <f t="shared" si="0"/>
        <v>2500</v>
      </c>
      <c r="F17" s="1"/>
      <c r="G17" s="17"/>
      <c r="H17" s="17"/>
      <c r="I17" s="17"/>
      <c r="J17" s="17"/>
      <c r="K17" s="17"/>
    </row>
    <row r="18" spans="1:11">
      <c r="A18" s="1">
        <v>9</v>
      </c>
      <c r="B18" s="3">
        <v>0</v>
      </c>
      <c r="C18" s="3">
        <v>2500</v>
      </c>
      <c r="D18" s="3">
        <v>0</v>
      </c>
      <c r="E18" s="3">
        <f t="shared" si="0"/>
        <v>2500</v>
      </c>
      <c r="F18" s="1"/>
      <c r="G18" s="1"/>
      <c r="H18" s="1"/>
    </row>
    <row r="19" spans="1:11">
      <c r="A19" s="1">
        <v>10</v>
      </c>
      <c r="B19" s="3">
        <v>0</v>
      </c>
      <c r="C19" s="3">
        <v>2500</v>
      </c>
      <c r="D19" s="3">
        <v>0</v>
      </c>
      <c r="E19" s="3">
        <f t="shared" si="0"/>
        <v>2500</v>
      </c>
      <c r="F19" s="1"/>
      <c r="G19" s="1"/>
      <c r="H19" s="1"/>
    </row>
    <row r="20" spans="1:11">
      <c r="A20" s="1"/>
      <c r="B20" s="1"/>
      <c r="C20" s="1"/>
      <c r="D20" s="1" t="s">
        <v>8</v>
      </c>
      <c r="E20" s="3">
        <f>SUM(E9:E19)</f>
        <v>10000</v>
      </c>
      <c r="F20" s="16" t="s">
        <v>9</v>
      </c>
      <c r="G20" s="15"/>
      <c r="H20" s="15"/>
    </row>
    <row r="21" spans="1:11">
      <c r="A21" s="1"/>
      <c r="B21" s="1"/>
      <c r="C21" s="1"/>
      <c r="D21" s="1"/>
      <c r="E21" s="1"/>
      <c r="F21" s="1"/>
      <c r="G21" s="1"/>
      <c r="H21" s="1"/>
    </row>
    <row r="22" spans="1:11">
      <c r="A22" s="1" t="s">
        <v>14</v>
      </c>
      <c r="B22" s="1" t="s">
        <v>7</v>
      </c>
      <c r="C22" s="8">
        <f>IRR(E9:E19)</f>
        <v>0.10557981604988731</v>
      </c>
      <c r="D22" s="16" t="s">
        <v>10</v>
      </c>
      <c r="E22" s="15"/>
      <c r="F22" s="1"/>
      <c r="G22" s="1"/>
      <c r="H22" s="1"/>
    </row>
    <row r="23" spans="1:11">
      <c r="A23" s="1" t="s">
        <v>15</v>
      </c>
      <c r="B23" s="1" t="s">
        <v>11</v>
      </c>
      <c r="C23" s="9">
        <f>NPV(0.1,E10:E19)+E9</f>
        <v>361.41776426169963</v>
      </c>
      <c r="D23" s="16" t="s">
        <v>13</v>
      </c>
      <c r="E23" s="15"/>
      <c r="F23" s="1"/>
      <c r="G23" s="1"/>
      <c r="H23" s="1"/>
    </row>
    <row r="24" spans="1:11">
      <c r="A24" s="1"/>
      <c r="B24" s="1" t="s">
        <v>11</v>
      </c>
      <c r="C24" s="9">
        <f>-PV(0.1,10,2500)-15000</f>
        <v>361.41776426171236</v>
      </c>
      <c r="D24" s="16" t="s">
        <v>16</v>
      </c>
      <c r="E24" s="15"/>
      <c r="F24" s="1"/>
      <c r="G24" s="1"/>
      <c r="H24" s="1"/>
    </row>
  </sheetData>
  <mergeCells count="6">
    <mergeCell ref="A1:C1"/>
    <mergeCell ref="F20:H20"/>
    <mergeCell ref="D22:E22"/>
    <mergeCell ref="D23:E23"/>
    <mergeCell ref="D24:E24"/>
    <mergeCell ref="G5:K17"/>
  </mergeCells>
  <pageMargins left="0.7" right="0.7" top="0.75" bottom="0.75" header="0.3" footer="0.3"/>
  <pageSetup orientation="portrait" horizontalDpi="30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F24" sqref="F24"/>
    </sheetView>
  </sheetViews>
  <sheetFormatPr baseColWidth="10" defaultColWidth="8.83203125" defaultRowHeight="14" x14ac:dyDescent="0"/>
  <cols>
    <col min="2" max="2" width="15.5" customWidth="1"/>
    <col min="3" max="3" width="9.83203125" bestFit="1" customWidth="1"/>
    <col min="4" max="4" width="9.83203125" customWidth="1"/>
    <col min="5" max="5" width="14" customWidth="1"/>
    <col min="6" max="6" width="11.6640625" customWidth="1"/>
    <col min="7" max="7" width="11.1640625" customWidth="1"/>
    <col min="8" max="8" width="10.1640625" bestFit="1" customWidth="1"/>
  </cols>
  <sheetData>
    <row r="1" spans="1:8">
      <c r="A1" t="s">
        <v>17</v>
      </c>
    </row>
    <row r="3" spans="1:8" ht="44.25" customHeight="1">
      <c r="A3" s="13" t="s">
        <v>2</v>
      </c>
      <c r="B3" s="10" t="s">
        <v>38</v>
      </c>
      <c r="C3" s="10" t="s">
        <v>39</v>
      </c>
      <c r="D3" s="10" t="s">
        <v>40</v>
      </c>
      <c r="E3" s="10" t="s">
        <v>18</v>
      </c>
      <c r="F3" s="10" t="s">
        <v>19</v>
      </c>
      <c r="G3" s="13" t="s">
        <v>41</v>
      </c>
      <c r="H3" s="10" t="s">
        <v>42</v>
      </c>
    </row>
    <row r="4" spans="1:8">
      <c r="A4" s="13">
        <v>2007</v>
      </c>
      <c r="B4" s="7">
        <v>20000</v>
      </c>
      <c r="C4" s="7">
        <v>4018</v>
      </c>
      <c r="D4" s="14">
        <f>B4-C4-G4-H4</f>
        <v>3062</v>
      </c>
      <c r="E4" s="7">
        <v>8920</v>
      </c>
      <c r="F4" s="7">
        <v>8018</v>
      </c>
      <c r="G4" s="7">
        <v>2726</v>
      </c>
      <c r="H4" s="7">
        <v>10194</v>
      </c>
    </row>
    <row r="6" spans="1:8">
      <c r="D6" s="18" t="s">
        <v>43</v>
      </c>
      <c r="E6" s="19"/>
      <c r="F6" s="19"/>
    </row>
    <row r="7" spans="1:8">
      <c r="B7" s="12"/>
      <c r="C7" s="12"/>
      <c r="D7" s="12"/>
      <c r="E7" s="12"/>
    </row>
    <row r="8" spans="1:8">
      <c r="B8" s="12"/>
      <c r="C8" s="12"/>
      <c r="D8" s="12"/>
      <c r="E8" s="12"/>
    </row>
    <row r="9" spans="1:8" ht="15" customHeight="1">
      <c r="B9" s="17" t="s">
        <v>44</v>
      </c>
      <c r="C9" s="17"/>
      <c r="D9" s="17"/>
      <c r="E9" s="17"/>
      <c r="F9" s="17"/>
      <c r="G9" s="17"/>
    </row>
    <row r="10" spans="1:8">
      <c r="B10" s="17"/>
      <c r="C10" s="17"/>
      <c r="D10" s="17"/>
      <c r="E10" s="17"/>
      <c r="F10" s="17"/>
      <c r="G10" s="17"/>
    </row>
    <row r="11" spans="1:8">
      <c r="B11" s="17"/>
      <c r="C11" s="17"/>
      <c r="D11" s="17"/>
      <c r="E11" s="17"/>
      <c r="F11" s="17"/>
      <c r="G11" s="17"/>
    </row>
    <row r="12" spans="1:8">
      <c r="B12" s="17"/>
      <c r="C12" s="17"/>
      <c r="D12" s="17"/>
      <c r="E12" s="17"/>
      <c r="F12" s="17"/>
      <c r="G12" s="17"/>
    </row>
    <row r="13" spans="1:8">
      <c r="B13" s="17"/>
      <c r="C13" s="17"/>
      <c r="D13" s="17"/>
      <c r="E13" s="17"/>
      <c r="F13" s="17"/>
      <c r="G13" s="17"/>
    </row>
    <row r="14" spans="1:8">
      <c r="B14" s="17"/>
      <c r="C14" s="17"/>
      <c r="D14" s="17"/>
      <c r="E14" s="17"/>
      <c r="F14" s="17"/>
      <c r="G14" s="17"/>
    </row>
    <row r="15" spans="1:8">
      <c r="B15" s="17"/>
      <c r="C15" s="17"/>
      <c r="D15" s="17"/>
      <c r="E15" s="17"/>
      <c r="F15" s="17"/>
      <c r="G15" s="17"/>
    </row>
    <row r="16" spans="1:8">
      <c r="B16" s="17"/>
      <c r="C16" s="17"/>
      <c r="D16" s="17"/>
      <c r="E16" s="17"/>
      <c r="F16" s="17"/>
      <c r="G16" s="17"/>
    </row>
    <row r="17" spans="2:7">
      <c r="B17" s="17"/>
      <c r="C17" s="17"/>
      <c r="D17" s="17"/>
      <c r="E17" s="17"/>
      <c r="F17" s="17"/>
      <c r="G17" s="17"/>
    </row>
    <row r="24" spans="2:7">
      <c r="F24" s="4"/>
    </row>
  </sheetData>
  <mergeCells count="2">
    <mergeCell ref="D6:F6"/>
    <mergeCell ref="B9:G17"/>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workbookViewId="0">
      <selection activeCell="K39" sqref="K39"/>
    </sheetView>
  </sheetViews>
  <sheetFormatPr baseColWidth="10" defaultColWidth="8.83203125" defaultRowHeight="14" x14ac:dyDescent="0"/>
  <cols>
    <col min="1" max="1" width="11.5" customWidth="1"/>
    <col min="2" max="2" width="22.5" bestFit="1" customWidth="1"/>
    <col min="3" max="3" width="12.6640625" bestFit="1" customWidth="1"/>
    <col min="5" max="5" width="4.83203125" bestFit="1" customWidth="1"/>
    <col min="6" max="6" width="22.5" bestFit="1" customWidth="1"/>
    <col min="7" max="7" width="12.6640625" bestFit="1" customWidth="1"/>
  </cols>
  <sheetData>
    <row r="1" spans="1:14">
      <c r="A1" t="s">
        <v>20</v>
      </c>
    </row>
    <row r="3" spans="1:14">
      <c r="A3" s="20" t="s">
        <v>28</v>
      </c>
      <c r="B3" s="21">
        <v>1600000</v>
      </c>
    </row>
    <row r="4" spans="1:14">
      <c r="A4" s="20"/>
      <c r="B4" s="21"/>
    </row>
    <row r="5" spans="1:14">
      <c r="A5" s="1" t="s">
        <v>5</v>
      </c>
      <c r="B5" s="7">
        <v>100000</v>
      </c>
    </row>
    <row r="6" spans="1:14">
      <c r="A6" s="1" t="s">
        <v>29</v>
      </c>
      <c r="B6" s="7" t="s">
        <v>30</v>
      </c>
    </row>
    <row r="7" spans="1:14" ht="14.25" customHeight="1">
      <c r="I7" s="22" t="s">
        <v>37</v>
      </c>
      <c r="J7" s="22"/>
      <c r="K7" s="22"/>
      <c r="L7" s="22"/>
      <c r="M7" s="22"/>
      <c r="N7" s="22"/>
    </row>
    <row r="8" spans="1:14">
      <c r="A8" s="15" t="s">
        <v>22</v>
      </c>
      <c r="B8" s="15"/>
      <c r="C8" s="15"/>
      <c r="I8" s="22"/>
      <c r="J8" s="22"/>
      <c r="K8" s="22"/>
      <c r="L8" s="22"/>
      <c r="M8" s="22"/>
      <c r="N8" s="22"/>
    </row>
    <row r="9" spans="1:14">
      <c r="A9" t="s">
        <v>2</v>
      </c>
      <c r="B9" t="s">
        <v>18</v>
      </c>
      <c r="C9" t="s">
        <v>21</v>
      </c>
      <c r="F9">
        <f>B26/B25</f>
        <v>0.57399999999999995</v>
      </c>
      <c r="I9" s="22"/>
      <c r="J9" s="22"/>
      <c r="K9" s="22"/>
      <c r="L9" s="22"/>
      <c r="M9" s="22"/>
      <c r="N9" s="22"/>
    </row>
    <row r="10" spans="1:14">
      <c r="A10">
        <v>0</v>
      </c>
      <c r="B10" s="4"/>
      <c r="C10" s="4">
        <v>1600000</v>
      </c>
      <c r="F10">
        <f>B27/B26</f>
        <v>0.57400000000000018</v>
      </c>
      <c r="I10" s="22"/>
      <c r="J10" s="22"/>
      <c r="K10" s="22"/>
      <c r="L10" s="22"/>
      <c r="M10" s="22"/>
      <c r="N10" s="22"/>
    </row>
    <row r="11" spans="1:14">
      <c r="A11">
        <v>1</v>
      </c>
      <c r="B11" s="4">
        <f t="shared" ref="B11:B15" si="0">SLN(1600000,100000,5)</f>
        <v>300000</v>
      </c>
      <c r="C11" s="4">
        <f>C10-B11</f>
        <v>1300000</v>
      </c>
      <c r="F11">
        <f>B28/B27</f>
        <v>0.57399999999999995</v>
      </c>
      <c r="I11" s="22"/>
      <c r="J11" s="22"/>
      <c r="K11" s="22"/>
      <c r="L11" s="22"/>
      <c r="M11" s="22"/>
      <c r="N11" s="22"/>
    </row>
    <row r="12" spans="1:14">
      <c r="A12">
        <v>2</v>
      </c>
      <c r="B12" s="4">
        <f t="shared" si="0"/>
        <v>300000</v>
      </c>
      <c r="C12" s="4">
        <f t="shared" ref="C12:C15" si="1">C11-B12</f>
        <v>1000000</v>
      </c>
      <c r="I12" s="22"/>
      <c r="J12" s="22"/>
      <c r="K12" s="22"/>
      <c r="L12" s="22"/>
      <c r="M12" s="22"/>
      <c r="N12" s="22"/>
    </row>
    <row r="13" spans="1:14">
      <c r="A13">
        <v>3</v>
      </c>
      <c r="B13" s="4">
        <f t="shared" si="0"/>
        <v>300000</v>
      </c>
      <c r="C13" s="4">
        <f t="shared" si="1"/>
        <v>700000</v>
      </c>
      <c r="I13" s="22"/>
      <c r="J13" s="22"/>
      <c r="K13" s="22"/>
      <c r="L13" s="22"/>
      <c r="M13" s="22"/>
      <c r="N13" s="22"/>
    </row>
    <row r="14" spans="1:14" ht="15" customHeight="1">
      <c r="A14">
        <v>4</v>
      </c>
      <c r="B14" s="4">
        <f t="shared" si="0"/>
        <v>300000</v>
      </c>
      <c r="C14" s="4">
        <f t="shared" si="1"/>
        <v>400000</v>
      </c>
      <c r="I14" s="22"/>
      <c r="J14" s="22"/>
      <c r="K14" s="22"/>
      <c r="L14" s="22"/>
      <c r="M14" s="22"/>
      <c r="N14" s="22"/>
    </row>
    <row r="15" spans="1:14">
      <c r="A15">
        <v>5</v>
      </c>
      <c r="B15" s="4">
        <f t="shared" si="0"/>
        <v>300000</v>
      </c>
      <c r="C15" s="4">
        <f t="shared" si="1"/>
        <v>100000</v>
      </c>
      <c r="I15" s="22"/>
      <c r="J15" s="22"/>
      <c r="K15" s="22"/>
      <c r="L15" s="22"/>
      <c r="M15" s="22"/>
      <c r="N15" s="22"/>
    </row>
    <row r="16" spans="1:14">
      <c r="B16" s="4" t="s">
        <v>26</v>
      </c>
      <c r="I16" s="22"/>
      <c r="J16" s="22"/>
      <c r="K16" s="22"/>
      <c r="L16" s="22"/>
      <c r="M16" s="22"/>
      <c r="N16" s="22"/>
    </row>
    <row r="17" spans="1:14">
      <c r="B17" s="6" t="s">
        <v>25</v>
      </c>
      <c r="I17" s="22"/>
      <c r="J17" s="22"/>
      <c r="K17" s="22"/>
      <c r="L17" s="22"/>
      <c r="M17" s="22"/>
      <c r="N17" s="22"/>
    </row>
    <row r="18" spans="1:14">
      <c r="I18" s="22"/>
      <c r="J18" s="22"/>
      <c r="K18" s="22"/>
      <c r="L18" s="22"/>
      <c r="M18" s="22"/>
      <c r="N18" s="22"/>
    </row>
    <row r="19" spans="1:14">
      <c r="B19" t="s">
        <v>32</v>
      </c>
      <c r="C19" s="4">
        <f>SUM(B11:B15)</f>
        <v>1500000</v>
      </c>
      <c r="D19" s="16" t="s">
        <v>33</v>
      </c>
      <c r="E19" s="15"/>
      <c r="F19" s="15"/>
      <c r="I19" s="22"/>
      <c r="J19" s="22"/>
      <c r="K19" s="22"/>
      <c r="L19" s="22"/>
      <c r="M19" s="22"/>
      <c r="N19" s="22"/>
    </row>
    <row r="20" spans="1:14">
      <c r="I20" s="22"/>
      <c r="J20" s="22"/>
      <c r="K20" s="22"/>
      <c r="L20" s="22"/>
      <c r="M20" s="22"/>
      <c r="N20" s="22"/>
    </row>
    <row r="21" spans="1:14">
      <c r="I21" s="22"/>
      <c r="J21" s="22"/>
      <c r="K21" s="22"/>
      <c r="L21" s="22"/>
      <c r="M21" s="22"/>
      <c r="N21" s="22"/>
    </row>
    <row r="22" spans="1:14">
      <c r="A22" s="15" t="s">
        <v>24</v>
      </c>
      <c r="B22" s="15"/>
      <c r="C22" s="15"/>
      <c r="I22" s="22"/>
      <c r="J22" s="22"/>
      <c r="K22" s="22"/>
      <c r="L22" s="22"/>
      <c r="M22" s="22"/>
      <c r="N22" s="22"/>
    </row>
    <row r="23" spans="1:14">
      <c r="A23" t="s">
        <v>2</v>
      </c>
      <c r="B23" t="s">
        <v>18</v>
      </c>
      <c r="C23" t="s">
        <v>21</v>
      </c>
      <c r="E23" t="s">
        <v>2</v>
      </c>
      <c r="F23" t="s">
        <v>18</v>
      </c>
      <c r="G23" t="s">
        <v>21</v>
      </c>
      <c r="I23" s="22"/>
      <c r="J23" s="22"/>
      <c r="K23" s="22"/>
      <c r="L23" s="22"/>
      <c r="M23" s="22"/>
      <c r="N23" s="22"/>
    </row>
    <row r="24" spans="1:14">
      <c r="A24">
        <v>0</v>
      </c>
      <c r="B24" s="4"/>
      <c r="C24" s="4">
        <v>1600000</v>
      </c>
      <c r="E24">
        <v>0</v>
      </c>
      <c r="F24" s="4"/>
      <c r="G24" s="4">
        <v>1600000</v>
      </c>
      <c r="I24" s="22"/>
      <c r="J24" s="22"/>
      <c r="K24" s="22"/>
      <c r="L24" s="22"/>
      <c r="M24" s="22"/>
      <c r="N24" s="22"/>
    </row>
    <row r="25" spans="1:14">
      <c r="A25">
        <v>1</v>
      </c>
      <c r="B25" s="11">
        <f>DB(1600000,100000,5,1)</f>
        <v>681600</v>
      </c>
      <c r="C25" s="4">
        <f>C24-B25</f>
        <v>918400</v>
      </c>
      <c r="E25">
        <v>1</v>
      </c>
      <c r="F25" s="4">
        <f>G24*0.42565</f>
        <v>681040</v>
      </c>
      <c r="G25" s="4">
        <f>G24-F25</f>
        <v>918960</v>
      </c>
      <c r="I25" s="22"/>
      <c r="J25" s="22"/>
      <c r="K25" s="22"/>
      <c r="L25" s="22"/>
      <c r="M25" s="22"/>
      <c r="N25" s="22"/>
    </row>
    <row r="26" spans="1:14">
      <c r="A26">
        <v>2</v>
      </c>
      <c r="B26" s="11">
        <f>DB(1600000,100000,5,2)</f>
        <v>391238.39999999997</v>
      </c>
      <c r="C26" s="4">
        <f t="shared" ref="C26:C29" si="2">C25-B26</f>
        <v>527161.60000000009</v>
      </c>
      <c r="E26">
        <v>2</v>
      </c>
      <c r="F26" s="4">
        <f t="shared" ref="F26:F29" si="3">G25*0.42565</f>
        <v>391155.32399999996</v>
      </c>
      <c r="G26" s="4">
        <f t="shared" ref="G26:G29" si="4">G25-F26</f>
        <v>527804.67599999998</v>
      </c>
    </row>
    <row r="27" spans="1:14">
      <c r="A27">
        <v>3</v>
      </c>
      <c r="B27" s="11">
        <f>DB(1600000,100000,5,3)</f>
        <v>224570.84160000004</v>
      </c>
      <c r="C27" s="4">
        <f t="shared" si="2"/>
        <v>302590.75840000005</v>
      </c>
      <c r="E27">
        <v>3</v>
      </c>
      <c r="F27" s="4">
        <f t="shared" si="3"/>
        <v>224660.06033939996</v>
      </c>
      <c r="G27" s="4">
        <f t="shared" si="4"/>
        <v>303144.61566060001</v>
      </c>
    </row>
    <row r="28" spans="1:14">
      <c r="A28">
        <v>4</v>
      </c>
      <c r="B28" s="11">
        <f>DB(1600000,100000,5,4)</f>
        <v>128903.66307840002</v>
      </c>
      <c r="C28" s="4">
        <f t="shared" si="2"/>
        <v>173687.09532160003</v>
      </c>
      <c r="E28">
        <v>4</v>
      </c>
      <c r="F28" s="4">
        <f t="shared" si="3"/>
        <v>129033.50565593439</v>
      </c>
      <c r="G28" s="4">
        <f t="shared" si="4"/>
        <v>174111.11000466562</v>
      </c>
    </row>
    <row r="29" spans="1:14">
      <c r="A29">
        <v>5</v>
      </c>
      <c r="B29" s="11">
        <f>DB(1600000,100000,5,5)</f>
        <v>73990.702607001615</v>
      </c>
      <c r="C29" s="4">
        <f t="shared" si="2"/>
        <v>99696.39271459842</v>
      </c>
      <c r="E29">
        <v>5</v>
      </c>
      <c r="F29" s="4">
        <f t="shared" si="3"/>
        <v>74110.393973485916</v>
      </c>
      <c r="G29" s="4">
        <f t="shared" si="4"/>
        <v>100000.71603117971</v>
      </c>
    </row>
    <row r="30" spans="1:14">
      <c r="B30" s="4" t="s">
        <v>26</v>
      </c>
    </row>
    <row r="31" spans="1:14">
      <c r="B31" s="6" t="s">
        <v>27</v>
      </c>
      <c r="F31" t="s">
        <v>36</v>
      </c>
      <c r="G31" s="23">
        <v>0.42564999999999997</v>
      </c>
    </row>
    <row r="33" spans="1:6">
      <c r="B33" t="s">
        <v>32</v>
      </c>
      <c r="C33" s="4">
        <f>SUM(B25:B29)</f>
        <v>1500303.6072854016</v>
      </c>
      <c r="D33" s="16" t="s">
        <v>33</v>
      </c>
      <c r="E33" s="15"/>
      <c r="F33" s="15"/>
    </row>
    <row r="37" spans="1:6">
      <c r="A37" s="5" t="s">
        <v>23</v>
      </c>
      <c r="B37" s="5"/>
      <c r="C37" s="5"/>
    </row>
    <row r="38" spans="1:6">
      <c r="A38" t="s">
        <v>2</v>
      </c>
      <c r="B38" t="s">
        <v>18</v>
      </c>
      <c r="C38" t="s">
        <v>21</v>
      </c>
    </row>
    <row r="39" spans="1:6">
      <c r="A39">
        <v>0</v>
      </c>
      <c r="B39" s="4"/>
      <c r="C39" s="4">
        <v>1600000</v>
      </c>
    </row>
    <row r="40" spans="1:6">
      <c r="A40">
        <v>1</v>
      </c>
      <c r="B40" s="4">
        <f>VDB(1600000,100000,5,A39,A40)</f>
        <v>640000</v>
      </c>
      <c r="C40" s="4">
        <f>C39-B40</f>
        <v>960000</v>
      </c>
    </row>
    <row r="41" spans="1:6">
      <c r="A41">
        <v>2</v>
      </c>
      <c r="B41" s="4">
        <f>VDB(1600000,100000,5,A40,A41)</f>
        <v>384000</v>
      </c>
      <c r="C41" s="4">
        <f t="shared" ref="C41:C44" si="5">C40-B41</f>
        <v>576000</v>
      </c>
    </row>
    <row r="42" spans="1:6">
      <c r="A42">
        <v>3</v>
      </c>
      <c r="B42" s="4">
        <f>VDB(1600000,100000,5,A41,A42)</f>
        <v>230400</v>
      </c>
      <c r="C42" s="4">
        <f t="shared" si="5"/>
        <v>345600</v>
      </c>
    </row>
    <row r="43" spans="1:6">
      <c r="A43">
        <v>4</v>
      </c>
      <c r="B43" s="4">
        <f>VDB(1600000,100000,5,A42,A43)</f>
        <v>138240</v>
      </c>
      <c r="C43" s="4">
        <f t="shared" si="5"/>
        <v>207360</v>
      </c>
    </row>
    <row r="44" spans="1:6">
      <c r="A44">
        <v>5</v>
      </c>
      <c r="B44" s="4">
        <f>VDB(1600000,100000,5,A43,A44)</f>
        <v>107360</v>
      </c>
      <c r="C44" s="4">
        <f t="shared" si="5"/>
        <v>100000</v>
      </c>
    </row>
    <row r="45" spans="1:6">
      <c r="B45" t="s">
        <v>26</v>
      </c>
    </row>
    <row r="46" spans="1:6">
      <c r="B46" s="16" t="s">
        <v>31</v>
      </c>
      <c r="C46" s="16"/>
    </row>
    <row r="48" spans="1:6">
      <c r="B48" t="s">
        <v>32</v>
      </c>
      <c r="C48" s="4">
        <f>SUM(B40:B44)</f>
        <v>1500000</v>
      </c>
      <c r="D48" s="16" t="s">
        <v>34</v>
      </c>
      <c r="E48" s="15"/>
      <c r="F48" s="15"/>
    </row>
  </sheetData>
  <mergeCells count="9">
    <mergeCell ref="I7:N25"/>
    <mergeCell ref="A8:C8"/>
    <mergeCell ref="A22:C22"/>
    <mergeCell ref="A3:A4"/>
    <mergeCell ref="B3:B4"/>
    <mergeCell ref="B46:C46"/>
    <mergeCell ref="D48:F48"/>
    <mergeCell ref="D33:F33"/>
    <mergeCell ref="D19:F1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 1</vt:lpstr>
      <vt:lpstr>Problem 2</vt:lpstr>
      <vt:lpstr>Problem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Lab User</cp:lastModifiedBy>
  <dcterms:created xsi:type="dcterms:W3CDTF">2014-04-28T12:00:39Z</dcterms:created>
  <dcterms:modified xsi:type="dcterms:W3CDTF">2014-05-05T14:23:18Z</dcterms:modified>
</cp:coreProperties>
</file>