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360" windowHeight="15620" tabRatio="500"/>
  </bookViews>
  <sheets>
    <sheet name="problem no. 1" sheetId="1" r:id="rId1"/>
    <sheet name="problem no. 2" sheetId="6" r:id="rId2"/>
    <sheet name="problem no. 3" sheetId="7" r:id="rId3"/>
    <sheet name="problem no. 4" sheetId="8" r:id="rId4"/>
    <sheet name="Score" sheetId="5" r:id="rId5"/>
  </sheets>
  <definedNames>
    <definedName name="solver_adj" localSheetId="0" hidden="1">'problem no. 1'!$C$18</definedName>
    <definedName name="solver_adj" localSheetId="1" hidden="1">'problem no. 2'!$B$17</definedName>
    <definedName name="solver_adj" localSheetId="3" hidden="1">'problem no. 4'!$B$13</definedName>
    <definedName name="solver_cvg" localSheetId="0" hidden="1">0.0001</definedName>
    <definedName name="solver_cvg" localSheetId="1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3" hidden="1">1</definedName>
    <definedName name="solver_eng" localSheetId="0" hidden="1">1</definedName>
    <definedName name="solver_eng" localSheetId="1" hidden="1">1</definedName>
    <definedName name="solver_eng" localSheetId="3" hidden="1">1</definedName>
    <definedName name="solver_itr" localSheetId="0" hidden="1">2147483647</definedName>
    <definedName name="solver_itr" localSheetId="1" hidden="1">2147483647</definedName>
    <definedName name="solver_itr" localSheetId="3" hidden="1">2147483647</definedName>
    <definedName name="solver_lin" localSheetId="0" hidden="1">2</definedName>
    <definedName name="solver_lin" localSheetId="1" hidden="1">2</definedName>
    <definedName name="solver_lin" localSheetId="3" hidden="1">2</definedName>
    <definedName name="solver_mip" localSheetId="0" hidden="1">2147483647</definedName>
    <definedName name="solver_mip" localSheetId="1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3" hidden="1">2</definedName>
    <definedName name="solver_neg" localSheetId="0" hidden="1">1</definedName>
    <definedName name="solver_neg" localSheetId="1" hidden="1">2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3" hidden="1">2147483647</definedName>
    <definedName name="solver_num" localSheetId="0" hidden="1">0</definedName>
    <definedName name="solver_num" localSheetId="1" hidden="1">0</definedName>
    <definedName name="solver_num" localSheetId="3" hidden="1">0</definedName>
    <definedName name="solver_opt" localSheetId="0" hidden="1">'problem no. 1'!$C$21</definedName>
    <definedName name="solver_opt" localSheetId="1" hidden="1">'problem no. 2'!$B$18</definedName>
    <definedName name="solver_opt" localSheetId="3" hidden="1">'problem no. 4'!$D$55</definedName>
    <definedName name="solver_pre" localSheetId="0" hidden="1">0.000001</definedName>
    <definedName name="solver_pre" localSheetId="1" hidden="1">0.000001</definedName>
    <definedName name="solver_pre" localSheetId="3" hidden="1">0.000001</definedName>
    <definedName name="solver_rbv" localSheetId="0" hidden="1">1</definedName>
    <definedName name="solver_rbv" localSheetId="1" hidden="1">1</definedName>
    <definedName name="solver_rbv" localSheetId="3" hidden="1">1</definedName>
    <definedName name="solver_rlx" localSheetId="0" hidden="1">2</definedName>
    <definedName name="solver_rlx" localSheetId="1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3" hidden="1">0</definedName>
    <definedName name="solver_scl" localSheetId="0" hidden="1">1</definedName>
    <definedName name="solver_scl" localSheetId="1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3" hidden="1">0.01</definedName>
    <definedName name="solver_typ" localSheetId="0" hidden="1">3</definedName>
    <definedName name="solver_typ" localSheetId="1" hidden="1">3</definedName>
    <definedName name="solver_typ" localSheetId="3" hidden="1">3</definedName>
    <definedName name="solver_val" localSheetId="0" hidden="1">10000</definedName>
    <definedName name="solver_val" localSheetId="1" hidden="1">2000</definedName>
    <definedName name="solver_val" localSheetId="3" hidden="1">4000000</definedName>
    <definedName name="solver_ver" localSheetId="0" hidden="1">2</definedName>
    <definedName name="solver_ver" localSheetId="1" hidden="1">2</definedName>
    <definedName name="solver_ver" localSheetId="3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N13" i="1"/>
  <c r="N12" i="1"/>
  <c r="N11" i="1"/>
  <c r="N10" i="1"/>
  <c r="N9" i="1"/>
  <c r="N8" i="1"/>
  <c r="N7" i="1"/>
  <c r="D15" i="1"/>
  <c r="G13" i="1"/>
  <c r="G12" i="1"/>
  <c r="G11" i="1"/>
  <c r="G10" i="1"/>
  <c r="G9" i="1"/>
  <c r="G8" i="1"/>
  <c r="G7" i="1"/>
  <c r="D16" i="8"/>
  <c r="C17" i="8"/>
  <c r="D17" i="8"/>
  <c r="A18" i="8"/>
  <c r="C18" i="8"/>
  <c r="D18" i="8"/>
  <c r="A19" i="8"/>
  <c r="C19" i="8"/>
  <c r="D19" i="8"/>
  <c r="A20" i="8"/>
  <c r="C20" i="8"/>
  <c r="D20" i="8"/>
  <c r="A21" i="8"/>
  <c r="C21" i="8"/>
  <c r="D21" i="8"/>
  <c r="A22" i="8"/>
  <c r="C22" i="8"/>
  <c r="D22" i="8"/>
  <c r="A23" i="8"/>
  <c r="C23" i="8"/>
  <c r="D23" i="8"/>
  <c r="A24" i="8"/>
  <c r="C24" i="8"/>
  <c r="D24" i="8"/>
  <c r="A25" i="8"/>
  <c r="C25" i="8"/>
  <c r="D25" i="8"/>
  <c r="A26" i="8"/>
  <c r="C26" i="8"/>
  <c r="D26" i="8"/>
  <c r="A27" i="8"/>
  <c r="C27" i="8"/>
  <c r="D27" i="8"/>
  <c r="A28" i="8"/>
  <c r="C28" i="8"/>
  <c r="D28" i="8"/>
  <c r="A29" i="8"/>
  <c r="C29" i="8"/>
  <c r="D29" i="8"/>
  <c r="A30" i="8"/>
  <c r="C30" i="8"/>
  <c r="D30" i="8"/>
  <c r="A31" i="8"/>
  <c r="C31" i="8"/>
  <c r="D31" i="8"/>
  <c r="A32" i="8"/>
  <c r="C32" i="8"/>
  <c r="D32" i="8"/>
  <c r="A33" i="8"/>
  <c r="C33" i="8"/>
  <c r="D33" i="8"/>
  <c r="A34" i="8"/>
  <c r="C34" i="8"/>
  <c r="D34" i="8"/>
  <c r="A35" i="8"/>
  <c r="C35" i="8"/>
  <c r="D35" i="8"/>
  <c r="A36" i="8"/>
  <c r="C36" i="8"/>
  <c r="D36" i="8"/>
  <c r="A37" i="8"/>
  <c r="C37" i="8"/>
  <c r="D37" i="8"/>
  <c r="A38" i="8"/>
  <c r="C38" i="8"/>
  <c r="D38" i="8"/>
  <c r="A39" i="8"/>
  <c r="C39" i="8"/>
  <c r="D39" i="8"/>
  <c r="A40" i="8"/>
  <c r="C40" i="8"/>
  <c r="D40" i="8"/>
  <c r="A41" i="8"/>
  <c r="C41" i="8"/>
  <c r="D41" i="8"/>
  <c r="A42" i="8"/>
  <c r="C42" i="8"/>
  <c r="D42" i="8"/>
  <c r="A43" i="8"/>
  <c r="C43" i="8"/>
  <c r="D43" i="8"/>
  <c r="A44" i="8"/>
  <c r="C44" i="8"/>
  <c r="D44" i="8"/>
  <c r="A45" i="8"/>
  <c r="C45" i="8"/>
  <c r="D45" i="8"/>
  <c r="A46" i="8"/>
  <c r="C46" i="8"/>
  <c r="D46" i="8"/>
  <c r="A47" i="8"/>
  <c r="C47" i="8"/>
  <c r="D47" i="8"/>
  <c r="A48" i="8"/>
  <c r="C48" i="8"/>
  <c r="D48" i="8"/>
  <c r="A49" i="8"/>
  <c r="C49" i="8"/>
  <c r="D49" i="8"/>
  <c r="A50" i="8"/>
  <c r="C50" i="8"/>
  <c r="D50" i="8"/>
  <c r="A51" i="8"/>
  <c r="C51" i="8"/>
  <c r="D51" i="8"/>
  <c r="A52" i="8"/>
  <c r="C52" i="8"/>
  <c r="D52" i="8"/>
  <c r="A53" i="8"/>
  <c r="C53" i="8"/>
  <c r="D53" i="8"/>
  <c r="A54" i="8"/>
  <c r="C54" i="8"/>
  <c r="D54" i="8"/>
  <c r="A55" i="8"/>
  <c r="C55" i="8"/>
  <c r="D55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C16" i="8"/>
  <c r="A17" i="8"/>
  <c r="C4" i="8"/>
  <c r="B2" i="8"/>
  <c r="B192" i="7"/>
  <c r="C190" i="7"/>
  <c r="C189" i="7"/>
  <c r="B8" i="7"/>
  <c r="C8" i="7"/>
  <c r="D8" i="7"/>
  <c r="C9" i="7"/>
  <c r="B9" i="7"/>
  <c r="D9" i="7"/>
  <c r="C10" i="7"/>
  <c r="B10" i="7"/>
  <c r="D10" i="7"/>
  <c r="C11" i="7"/>
  <c r="B11" i="7"/>
  <c r="D11" i="7"/>
  <c r="C12" i="7"/>
  <c r="B12" i="7"/>
  <c r="D12" i="7"/>
  <c r="C13" i="7"/>
  <c r="B13" i="7"/>
  <c r="D13" i="7"/>
  <c r="C14" i="7"/>
  <c r="B14" i="7"/>
  <c r="D14" i="7"/>
  <c r="C15" i="7"/>
  <c r="B15" i="7"/>
  <c r="D15" i="7"/>
  <c r="C16" i="7"/>
  <c r="B16" i="7"/>
  <c r="D16" i="7"/>
  <c r="C17" i="7"/>
  <c r="B17" i="7"/>
  <c r="D17" i="7"/>
  <c r="C18" i="7"/>
  <c r="B18" i="7"/>
  <c r="D18" i="7"/>
  <c r="C19" i="7"/>
  <c r="B19" i="7"/>
  <c r="D19" i="7"/>
  <c r="C20" i="7"/>
  <c r="B20" i="7"/>
  <c r="D20" i="7"/>
  <c r="C21" i="7"/>
  <c r="B21" i="7"/>
  <c r="D21" i="7"/>
  <c r="C22" i="7"/>
  <c r="B22" i="7"/>
  <c r="D22" i="7"/>
  <c r="C23" i="7"/>
  <c r="B23" i="7"/>
  <c r="D23" i="7"/>
  <c r="C24" i="7"/>
  <c r="B24" i="7"/>
  <c r="D24" i="7"/>
  <c r="C25" i="7"/>
  <c r="B25" i="7"/>
  <c r="D25" i="7"/>
  <c r="C26" i="7"/>
  <c r="B26" i="7"/>
  <c r="D26" i="7"/>
  <c r="C27" i="7"/>
  <c r="B27" i="7"/>
  <c r="D27" i="7"/>
  <c r="C28" i="7"/>
  <c r="B28" i="7"/>
  <c r="D28" i="7"/>
  <c r="C29" i="7"/>
  <c r="B29" i="7"/>
  <c r="D29" i="7"/>
  <c r="C30" i="7"/>
  <c r="B30" i="7"/>
  <c r="D30" i="7"/>
  <c r="C31" i="7"/>
  <c r="B31" i="7"/>
  <c r="D31" i="7"/>
  <c r="C32" i="7"/>
  <c r="B32" i="7"/>
  <c r="D32" i="7"/>
  <c r="C33" i="7"/>
  <c r="B33" i="7"/>
  <c r="D33" i="7"/>
  <c r="C34" i="7"/>
  <c r="B34" i="7"/>
  <c r="D34" i="7"/>
  <c r="C35" i="7"/>
  <c r="B35" i="7"/>
  <c r="D35" i="7"/>
  <c r="C36" i="7"/>
  <c r="B36" i="7"/>
  <c r="D36" i="7"/>
  <c r="C37" i="7"/>
  <c r="B37" i="7"/>
  <c r="D37" i="7"/>
  <c r="C38" i="7"/>
  <c r="B38" i="7"/>
  <c r="D38" i="7"/>
  <c r="C39" i="7"/>
  <c r="B39" i="7"/>
  <c r="D39" i="7"/>
  <c r="C40" i="7"/>
  <c r="B40" i="7"/>
  <c r="D40" i="7"/>
  <c r="C41" i="7"/>
  <c r="B41" i="7"/>
  <c r="D41" i="7"/>
  <c r="C42" i="7"/>
  <c r="B42" i="7"/>
  <c r="D42" i="7"/>
  <c r="C43" i="7"/>
  <c r="B43" i="7"/>
  <c r="D43" i="7"/>
  <c r="C44" i="7"/>
  <c r="B44" i="7"/>
  <c r="D44" i="7"/>
  <c r="C45" i="7"/>
  <c r="B45" i="7"/>
  <c r="D45" i="7"/>
  <c r="C46" i="7"/>
  <c r="B46" i="7"/>
  <c r="D46" i="7"/>
  <c r="C47" i="7"/>
  <c r="B47" i="7"/>
  <c r="D47" i="7"/>
  <c r="C48" i="7"/>
  <c r="B48" i="7"/>
  <c r="D48" i="7"/>
  <c r="C49" i="7"/>
  <c r="B49" i="7"/>
  <c r="D49" i="7"/>
  <c r="C50" i="7"/>
  <c r="B50" i="7"/>
  <c r="D50" i="7"/>
  <c r="C51" i="7"/>
  <c r="B51" i="7"/>
  <c r="D51" i="7"/>
  <c r="C52" i="7"/>
  <c r="B52" i="7"/>
  <c r="D52" i="7"/>
  <c r="C53" i="7"/>
  <c r="B53" i="7"/>
  <c r="D53" i="7"/>
  <c r="C54" i="7"/>
  <c r="B54" i="7"/>
  <c r="D54" i="7"/>
  <c r="C55" i="7"/>
  <c r="B55" i="7"/>
  <c r="D55" i="7"/>
  <c r="C56" i="7"/>
  <c r="B56" i="7"/>
  <c r="D56" i="7"/>
  <c r="C57" i="7"/>
  <c r="B57" i="7"/>
  <c r="D57" i="7"/>
  <c r="C58" i="7"/>
  <c r="B58" i="7"/>
  <c r="D58" i="7"/>
  <c r="C59" i="7"/>
  <c r="B59" i="7"/>
  <c r="D59" i="7"/>
  <c r="C60" i="7"/>
  <c r="B60" i="7"/>
  <c r="D60" i="7"/>
  <c r="C61" i="7"/>
  <c r="B61" i="7"/>
  <c r="D61" i="7"/>
  <c r="C62" i="7"/>
  <c r="B62" i="7"/>
  <c r="D62" i="7"/>
  <c r="C63" i="7"/>
  <c r="B63" i="7"/>
  <c r="D63" i="7"/>
  <c r="C64" i="7"/>
  <c r="B64" i="7"/>
  <c r="D64" i="7"/>
  <c r="C65" i="7"/>
  <c r="B65" i="7"/>
  <c r="D65" i="7"/>
  <c r="C66" i="7"/>
  <c r="B66" i="7"/>
  <c r="D66" i="7"/>
  <c r="C67" i="7"/>
  <c r="B67" i="7"/>
  <c r="D67" i="7"/>
  <c r="C68" i="7"/>
  <c r="B68" i="7"/>
  <c r="D68" i="7"/>
  <c r="C69" i="7"/>
  <c r="B69" i="7"/>
  <c r="D69" i="7"/>
  <c r="C70" i="7"/>
  <c r="B70" i="7"/>
  <c r="D70" i="7"/>
  <c r="C71" i="7"/>
  <c r="B71" i="7"/>
  <c r="D71" i="7"/>
  <c r="C72" i="7"/>
  <c r="B72" i="7"/>
  <c r="D72" i="7"/>
  <c r="C73" i="7"/>
  <c r="B73" i="7"/>
  <c r="D73" i="7"/>
  <c r="C74" i="7"/>
  <c r="B74" i="7"/>
  <c r="D74" i="7"/>
  <c r="C75" i="7"/>
  <c r="B75" i="7"/>
  <c r="D75" i="7"/>
  <c r="C76" i="7"/>
  <c r="B76" i="7"/>
  <c r="D76" i="7"/>
  <c r="C77" i="7"/>
  <c r="B77" i="7"/>
  <c r="D77" i="7"/>
  <c r="C78" i="7"/>
  <c r="B78" i="7"/>
  <c r="D78" i="7"/>
  <c r="C79" i="7"/>
  <c r="B79" i="7"/>
  <c r="D79" i="7"/>
  <c r="C80" i="7"/>
  <c r="B80" i="7"/>
  <c r="D80" i="7"/>
  <c r="C81" i="7"/>
  <c r="B81" i="7"/>
  <c r="D81" i="7"/>
  <c r="C82" i="7"/>
  <c r="B82" i="7"/>
  <c r="D82" i="7"/>
  <c r="C83" i="7"/>
  <c r="B83" i="7"/>
  <c r="D83" i="7"/>
  <c r="C84" i="7"/>
  <c r="B84" i="7"/>
  <c r="D84" i="7"/>
  <c r="C85" i="7"/>
  <c r="B85" i="7"/>
  <c r="D85" i="7"/>
  <c r="C86" i="7"/>
  <c r="B86" i="7"/>
  <c r="D86" i="7"/>
  <c r="C87" i="7"/>
  <c r="B87" i="7"/>
  <c r="D87" i="7"/>
  <c r="C88" i="7"/>
  <c r="B88" i="7"/>
  <c r="D88" i="7"/>
  <c r="C89" i="7"/>
  <c r="B89" i="7"/>
  <c r="D89" i="7"/>
  <c r="C90" i="7"/>
  <c r="B90" i="7"/>
  <c r="D90" i="7"/>
  <c r="C91" i="7"/>
  <c r="B91" i="7"/>
  <c r="D91" i="7"/>
  <c r="C92" i="7"/>
  <c r="B92" i="7"/>
  <c r="D92" i="7"/>
  <c r="C93" i="7"/>
  <c r="B93" i="7"/>
  <c r="D93" i="7"/>
  <c r="C94" i="7"/>
  <c r="B94" i="7"/>
  <c r="D94" i="7"/>
  <c r="C95" i="7"/>
  <c r="B95" i="7"/>
  <c r="D95" i="7"/>
  <c r="C96" i="7"/>
  <c r="B96" i="7"/>
  <c r="D96" i="7"/>
  <c r="C97" i="7"/>
  <c r="B97" i="7"/>
  <c r="D97" i="7"/>
  <c r="C98" i="7"/>
  <c r="B98" i="7"/>
  <c r="D98" i="7"/>
  <c r="C99" i="7"/>
  <c r="B99" i="7"/>
  <c r="D99" i="7"/>
  <c r="C100" i="7"/>
  <c r="B100" i="7"/>
  <c r="D100" i="7"/>
  <c r="C101" i="7"/>
  <c r="B101" i="7"/>
  <c r="D101" i="7"/>
  <c r="C102" i="7"/>
  <c r="B102" i="7"/>
  <c r="D102" i="7"/>
  <c r="C103" i="7"/>
  <c r="B103" i="7"/>
  <c r="D103" i="7"/>
  <c r="C104" i="7"/>
  <c r="B104" i="7"/>
  <c r="D104" i="7"/>
  <c r="C105" i="7"/>
  <c r="B105" i="7"/>
  <c r="D105" i="7"/>
  <c r="C106" i="7"/>
  <c r="B106" i="7"/>
  <c r="D106" i="7"/>
  <c r="C107" i="7"/>
  <c r="B107" i="7"/>
  <c r="D107" i="7"/>
  <c r="C108" i="7"/>
  <c r="B108" i="7"/>
  <c r="D108" i="7"/>
  <c r="C109" i="7"/>
  <c r="B109" i="7"/>
  <c r="D109" i="7"/>
  <c r="C110" i="7"/>
  <c r="B110" i="7"/>
  <c r="D110" i="7"/>
  <c r="C111" i="7"/>
  <c r="B111" i="7"/>
  <c r="D111" i="7"/>
  <c r="C112" i="7"/>
  <c r="B112" i="7"/>
  <c r="D112" i="7"/>
  <c r="C113" i="7"/>
  <c r="B113" i="7"/>
  <c r="D113" i="7"/>
  <c r="C114" i="7"/>
  <c r="B114" i="7"/>
  <c r="D114" i="7"/>
  <c r="C115" i="7"/>
  <c r="B115" i="7"/>
  <c r="D115" i="7"/>
  <c r="C116" i="7"/>
  <c r="B116" i="7"/>
  <c r="D116" i="7"/>
  <c r="C117" i="7"/>
  <c r="B117" i="7"/>
  <c r="D117" i="7"/>
  <c r="C118" i="7"/>
  <c r="B118" i="7"/>
  <c r="D118" i="7"/>
  <c r="C119" i="7"/>
  <c r="B119" i="7"/>
  <c r="D119" i="7"/>
  <c r="C120" i="7"/>
  <c r="B120" i="7"/>
  <c r="D120" i="7"/>
  <c r="C121" i="7"/>
  <c r="B121" i="7"/>
  <c r="D121" i="7"/>
  <c r="C122" i="7"/>
  <c r="B122" i="7"/>
  <c r="D122" i="7"/>
  <c r="C123" i="7"/>
  <c r="B123" i="7"/>
  <c r="D123" i="7"/>
  <c r="C124" i="7"/>
  <c r="B124" i="7"/>
  <c r="D124" i="7"/>
  <c r="C125" i="7"/>
  <c r="B125" i="7"/>
  <c r="D125" i="7"/>
  <c r="C126" i="7"/>
  <c r="B126" i="7"/>
  <c r="D126" i="7"/>
  <c r="C127" i="7"/>
  <c r="B127" i="7"/>
  <c r="D127" i="7"/>
  <c r="C128" i="7"/>
  <c r="B128" i="7"/>
  <c r="D128" i="7"/>
  <c r="C129" i="7"/>
  <c r="B129" i="7"/>
  <c r="D129" i="7"/>
  <c r="C130" i="7"/>
  <c r="B130" i="7"/>
  <c r="D130" i="7"/>
  <c r="C131" i="7"/>
  <c r="B131" i="7"/>
  <c r="D131" i="7"/>
  <c r="C132" i="7"/>
  <c r="B132" i="7"/>
  <c r="D132" i="7"/>
  <c r="C133" i="7"/>
  <c r="B133" i="7"/>
  <c r="D133" i="7"/>
  <c r="C134" i="7"/>
  <c r="B134" i="7"/>
  <c r="D134" i="7"/>
  <c r="C135" i="7"/>
  <c r="B135" i="7"/>
  <c r="D135" i="7"/>
  <c r="C136" i="7"/>
  <c r="B136" i="7"/>
  <c r="D136" i="7"/>
  <c r="C137" i="7"/>
  <c r="B137" i="7"/>
  <c r="D137" i="7"/>
  <c r="C138" i="7"/>
  <c r="B138" i="7"/>
  <c r="D138" i="7"/>
  <c r="C139" i="7"/>
  <c r="B139" i="7"/>
  <c r="D139" i="7"/>
  <c r="C140" i="7"/>
  <c r="B140" i="7"/>
  <c r="D140" i="7"/>
  <c r="C141" i="7"/>
  <c r="B141" i="7"/>
  <c r="D141" i="7"/>
  <c r="C142" i="7"/>
  <c r="B142" i="7"/>
  <c r="D142" i="7"/>
  <c r="C143" i="7"/>
  <c r="B143" i="7"/>
  <c r="D143" i="7"/>
  <c r="C144" i="7"/>
  <c r="B144" i="7"/>
  <c r="D144" i="7"/>
  <c r="C145" i="7"/>
  <c r="B145" i="7"/>
  <c r="D145" i="7"/>
  <c r="C146" i="7"/>
  <c r="B146" i="7"/>
  <c r="D146" i="7"/>
  <c r="C147" i="7"/>
  <c r="B147" i="7"/>
  <c r="D147" i="7"/>
  <c r="C148" i="7"/>
  <c r="B148" i="7"/>
  <c r="D148" i="7"/>
  <c r="C149" i="7"/>
  <c r="B149" i="7"/>
  <c r="D149" i="7"/>
  <c r="C150" i="7"/>
  <c r="B150" i="7"/>
  <c r="D150" i="7"/>
  <c r="C151" i="7"/>
  <c r="B151" i="7"/>
  <c r="D151" i="7"/>
  <c r="C152" i="7"/>
  <c r="B152" i="7"/>
  <c r="D152" i="7"/>
  <c r="C153" i="7"/>
  <c r="B153" i="7"/>
  <c r="D153" i="7"/>
  <c r="C154" i="7"/>
  <c r="B154" i="7"/>
  <c r="D154" i="7"/>
  <c r="C155" i="7"/>
  <c r="B155" i="7"/>
  <c r="D155" i="7"/>
  <c r="C156" i="7"/>
  <c r="B156" i="7"/>
  <c r="D156" i="7"/>
  <c r="C157" i="7"/>
  <c r="B157" i="7"/>
  <c r="D157" i="7"/>
  <c r="C158" i="7"/>
  <c r="B158" i="7"/>
  <c r="D158" i="7"/>
  <c r="C159" i="7"/>
  <c r="B159" i="7"/>
  <c r="D159" i="7"/>
  <c r="C160" i="7"/>
  <c r="B160" i="7"/>
  <c r="D160" i="7"/>
  <c r="C161" i="7"/>
  <c r="B161" i="7"/>
  <c r="D161" i="7"/>
  <c r="C162" i="7"/>
  <c r="B162" i="7"/>
  <c r="D162" i="7"/>
  <c r="C163" i="7"/>
  <c r="B163" i="7"/>
  <c r="D163" i="7"/>
  <c r="C164" i="7"/>
  <c r="B164" i="7"/>
  <c r="D164" i="7"/>
  <c r="C165" i="7"/>
  <c r="B165" i="7"/>
  <c r="D165" i="7"/>
  <c r="C166" i="7"/>
  <c r="B166" i="7"/>
  <c r="D166" i="7"/>
  <c r="C167" i="7"/>
  <c r="B167" i="7"/>
  <c r="D167" i="7"/>
  <c r="C168" i="7"/>
  <c r="B168" i="7"/>
  <c r="D168" i="7"/>
  <c r="C169" i="7"/>
  <c r="B169" i="7"/>
  <c r="D169" i="7"/>
  <c r="C170" i="7"/>
  <c r="B170" i="7"/>
  <c r="D170" i="7"/>
  <c r="C171" i="7"/>
  <c r="B171" i="7"/>
  <c r="D171" i="7"/>
  <c r="C172" i="7"/>
  <c r="B172" i="7"/>
  <c r="D172" i="7"/>
  <c r="C173" i="7"/>
  <c r="B173" i="7"/>
  <c r="D173" i="7"/>
  <c r="C174" i="7"/>
  <c r="B174" i="7"/>
  <c r="D174" i="7"/>
  <c r="C175" i="7"/>
  <c r="B175" i="7"/>
  <c r="D175" i="7"/>
  <c r="C176" i="7"/>
  <c r="B176" i="7"/>
  <c r="D176" i="7"/>
  <c r="C177" i="7"/>
  <c r="B177" i="7"/>
  <c r="D177" i="7"/>
  <c r="C178" i="7"/>
  <c r="B178" i="7"/>
  <c r="D178" i="7"/>
  <c r="C179" i="7"/>
  <c r="B179" i="7"/>
  <c r="D179" i="7"/>
  <c r="C180" i="7"/>
  <c r="B180" i="7"/>
  <c r="D180" i="7"/>
  <c r="C181" i="7"/>
  <c r="B181" i="7"/>
  <c r="D181" i="7"/>
  <c r="C182" i="7"/>
  <c r="B182" i="7"/>
  <c r="D182" i="7"/>
  <c r="C183" i="7"/>
  <c r="B183" i="7"/>
  <c r="D183" i="7"/>
  <c r="C184" i="7"/>
  <c r="B184" i="7"/>
  <c r="D184" i="7"/>
  <c r="C185" i="7"/>
  <c r="B185" i="7"/>
  <c r="D185" i="7"/>
  <c r="C186" i="7"/>
  <c r="B186" i="7"/>
  <c r="D186" i="7"/>
  <c r="C187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B187" i="7"/>
  <c r="D187" i="7"/>
  <c r="A10" i="7"/>
  <c r="A11" i="7"/>
  <c r="A12" i="7"/>
  <c r="A13" i="7"/>
  <c r="A14" i="7"/>
  <c r="A15" i="7"/>
  <c r="A16" i="7"/>
  <c r="A17" i="7"/>
  <c r="A18" i="7"/>
  <c r="A9" i="7"/>
  <c r="B3" i="7"/>
  <c r="H13" i="6"/>
  <c r="H12" i="6"/>
  <c r="H11" i="6"/>
  <c r="H10" i="6"/>
  <c r="H14" i="6"/>
  <c r="H9" i="6"/>
  <c r="B18" i="6"/>
  <c r="E9" i="6"/>
  <c r="F9" i="6"/>
  <c r="G9" i="6"/>
  <c r="E10" i="6"/>
  <c r="F10" i="6"/>
  <c r="G10" i="6"/>
  <c r="E11" i="6"/>
  <c r="F11" i="6"/>
  <c r="G11" i="6"/>
  <c r="E12" i="6"/>
  <c r="F12" i="6"/>
  <c r="G12" i="6"/>
  <c r="C13" i="6"/>
  <c r="E13" i="6"/>
  <c r="F13" i="6"/>
  <c r="G13" i="6"/>
  <c r="B8" i="6"/>
  <c r="H8" i="6"/>
  <c r="B15" i="6"/>
  <c r="B16" i="6"/>
  <c r="G8" i="6"/>
  <c r="C16" i="1"/>
  <c r="C21" i="1"/>
  <c r="C20" i="1"/>
  <c r="C15" i="1"/>
  <c r="C19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Q8" i="1"/>
  <c r="R7" i="1"/>
  <c r="S7" i="1"/>
  <c r="T7" i="1"/>
  <c r="R13" i="1"/>
  <c r="S13" i="1"/>
  <c r="T13" i="1"/>
  <c r="K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D13" i="1"/>
  <c r="D12" i="1"/>
  <c r="D11" i="1"/>
  <c r="D10" i="1"/>
  <c r="D9" i="1"/>
  <c r="D8" i="1"/>
  <c r="J8" i="1"/>
  <c r="L8" i="1"/>
  <c r="F8" i="1"/>
  <c r="C9" i="1"/>
  <c r="E9" i="1"/>
  <c r="F9" i="1"/>
  <c r="C10" i="1"/>
  <c r="E10" i="1"/>
  <c r="F10" i="1"/>
  <c r="C11" i="1"/>
  <c r="E11" i="1"/>
  <c r="F11" i="1"/>
  <c r="C12" i="1"/>
  <c r="E12" i="1"/>
  <c r="F12" i="1"/>
  <c r="C13" i="1"/>
  <c r="C8" i="1"/>
  <c r="K7" i="1"/>
  <c r="L7" i="1"/>
  <c r="M7" i="1"/>
  <c r="L13" i="1"/>
  <c r="M13" i="1"/>
  <c r="E8" i="1"/>
  <c r="E13" i="1"/>
  <c r="F13" i="1"/>
  <c r="F7" i="1"/>
  <c r="E7" i="1"/>
  <c r="D7" i="1"/>
  <c r="C9" i="5"/>
  <c r="B9" i="5"/>
</calcChain>
</file>

<file path=xl/sharedStrings.xml><?xml version="1.0" encoding="utf-8"?>
<sst xmlns="http://schemas.openxmlformats.org/spreadsheetml/2006/main" count="101" uniqueCount="61">
  <si>
    <t>Balance</t>
  </si>
  <si>
    <t>BTCF</t>
  </si>
  <si>
    <t>ATCF</t>
  </si>
  <si>
    <t>Problem</t>
  </si>
  <si>
    <t>Points</t>
  </si>
  <si>
    <t>Score</t>
  </si>
  <si>
    <t>1(a)</t>
  </si>
  <si>
    <t>1(b)</t>
  </si>
  <si>
    <t>1(c)</t>
  </si>
  <si>
    <t>3(a)</t>
  </si>
  <si>
    <t>3(b)</t>
  </si>
  <si>
    <t>3(c)</t>
  </si>
  <si>
    <t>TI</t>
  </si>
  <si>
    <t>Year</t>
  </si>
  <si>
    <t>Interest</t>
  </si>
  <si>
    <t>Tax</t>
  </si>
  <si>
    <t>Interest Rate:</t>
  </si>
  <si>
    <t>Tax Rate:</t>
  </si>
  <si>
    <t>Investment A</t>
  </si>
  <si>
    <t>Revenue</t>
  </si>
  <si>
    <t>Deposit</t>
  </si>
  <si>
    <t>Investment B</t>
  </si>
  <si>
    <t>MARR</t>
  </si>
  <si>
    <t>(a)</t>
  </si>
  <si>
    <t>CFD</t>
  </si>
  <si>
    <t>(b)</t>
  </si>
  <si>
    <t>PW(A)</t>
  </si>
  <si>
    <t>(c)</t>
  </si>
  <si>
    <t>A</t>
  </si>
  <si>
    <t>PW(B)</t>
  </si>
  <si>
    <t>B</t>
  </si>
  <si>
    <t>(d)</t>
  </si>
  <si>
    <t>Investment B is preferred</t>
  </si>
  <si>
    <t>Expend.</t>
  </si>
  <si>
    <t>Depreciation</t>
  </si>
  <si>
    <t>Costs</t>
  </si>
  <si>
    <t>Salva</t>
  </si>
  <si>
    <t>Price</t>
  </si>
  <si>
    <t>Downp</t>
  </si>
  <si>
    <t>Loan Amt</t>
  </si>
  <si>
    <t>Month</t>
  </si>
  <si>
    <t>Payment</t>
  </si>
  <si>
    <t>PMT</t>
  </si>
  <si>
    <t>Total PMTs</t>
  </si>
  <si>
    <t>INT PMTs</t>
  </si>
  <si>
    <t>Not bad compared to 10% interest</t>
  </si>
  <si>
    <t>New PMT</t>
  </si>
  <si>
    <t>Salary</t>
  </si>
  <si>
    <t>Goal:</t>
  </si>
  <si>
    <t>No. Years</t>
  </si>
  <si>
    <t>Interest Rate</t>
  </si>
  <si>
    <t>Same</t>
  </si>
  <si>
    <t xml:space="preserve">(c) </t>
  </si>
  <si>
    <t>The pre-tax investment lowers your income tax burden, so you recover lost income.</t>
  </si>
  <si>
    <t>Salary Increase</t>
  </si>
  <si>
    <t>Contribution</t>
  </si>
  <si>
    <t>Using solver:</t>
  </si>
  <si>
    <t>$2M</t>
  </si>
  <si>
    <t>$4M</t>
  </si>
  <si>
    <t>Net ATCF</t>
  </si>
  <si>
    <t>This is a little questionable. Technically the positive cash flow after year 0 is profit.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</si>
</sst>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8" fontId="0" fillId="0" borderId="0" xfId="0" applyNumberFormat="1"/>
    <xf numFmtId="10" fontId="0" fillId="0" borderId="0" xfId="0" applyNumberFormat="1"/>
    <xf numFmtId="9" fontId="0" fillId="0" borderId="0" xfId="0" applyNumberFormat="1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2" fillId="0" borderId="0" xfId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/>
    <xf numFmtId="0" fontId="0" fillId="0" borderId="0" xfId="0" applyAlignment="1">
      <alignment horizontal="center"/>
    </xf>
    <xf numFmtId="0" fontId="5" fillId="0" borderId="0" xfId="0" applyFont="1"/>
    <xf numFmtId="9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5" fontId="5" fillId="0" borderId="0" xfId="0" applyNumberFormat="1" applyFont="1"/>
    <xf numFmtId="164" fontId="5" fillId="0" borderId="0" xfId="0" applyNumberFormat="1" applyFont="1"/>
    <xf numFmtId="8" fontId="5" fillId="0" borderId="0" xfId="0" applyNumberFormat="1" applyFont="1"/>
    <xf numFmtId="10" fontId="5" fillId="0" borderId="0" xfId="0" applyNumberFormat="1" applyFont="1"/>
    <xf numFmtId="6" fontId="5" fillId="0" borderId="0" xfId="0" applyNumberFormat="1" applyFont="1"/>
    <xf numFmtId="6" fontId="5" fillId="2" borderId="0" xfId="0" applyNumberFormat="1" applyFont="1" applyFill="1"/>
    <xf numFmtId="6" fontId="0" fillId="0" borderId="0" xfId="0" applyNumberFormat="1"/>
    <xf numFmtId="0" fontId="5" fillId="0" borderId="0" xfId="0" applyFont="1" applyAlignment="1">
      <alignment horizontal="center" vertical="center"/>
    </xf>
  </cellXfs>
  <cellStyles count="1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D22" sqref="D22"/>
    </sheetView>
  </sheetViews>
  <sheetFormatPr baseColWidth="10" defaultColWidth="7.5" defaultRowHeight="12" x14ac:dyDescent="0"/>
  <cols>
    <col min="1" max="1" width="7.6640625" style="11" bestFit="1" customWidth="1"/>
    <col min="2" max="2" width="8.6640625" style="11" customWidth="1"/>
    <col min="3" max="3" width="10.83203125" style="11" customWidth="1"/>
    <col min="4" max="4" width="10.33203125" style="11" customWidth="1"/>
    <col min="5" max="5" width="7.6640625" style="11" bestFit="1" customWidth="1"/>
    <col min="6" max="7" width="9.5" style="11" customWidth="1"/>
    <col min="8" max="8" width="7.6640625" style="11" bestFit="1" customWidth="1"/>
    <col min="9" max="9" width="8.5" style="11" bestFit="1" customWidth="1"/>
    <col min="10" max="10" width="7.6640625" style="11" bestFit="1" customWidth="1"/>
    <col min="11" max="11" width="8.33203125" style="11" bestFit="1" customWidth="1"/>
    <col min="12" max="12" width="7.6640625" style="11" bestFit="1" customWidth="1"/>
    <col min="13" max="13" width="8.33203125" style="11" bestFit="1" customWidth="1"/>
    <col min="14" max="14" width="8.33203125" style="11" customWidth="1"/>
    <col min="15" max="16384" width="7.5" style="11"/>
  </cols>
  <sheetData>
    <row r="1" spans="1:20">
      <c r="A1" s="11" t="s">
        <v>23</v>
      </c>
      <c r="B1" s="11" t="s">
        <v>24</v>
      </c>
    </row>
    <row r="2" spans="1:20">
      <c r="A2" s="11" t="s">
        <v>16</v>
      </c>
      <c r="B2" s="12">
        <v>0.05</v>
      </c>
    </row>
    <row r="3" spans="1:20">
      <c r="A3" s="11" t="s">
        <v>17</v>
      </c>
      <c r="B3" s="12">
        <v>0.28000000000000003</v>
      </c>
    </row>
    <row r="4" spans="1:20">
      <c r="A4" s="11" t="s">
        <v>22</v>
      </c>
      <c r="B4" s="12">
        <v>0.1</v>
      </c>
    </row>
    <row r="5" spans="1:20">
      <c r="A5" s="23" t="s">
        <v>18</v>
      </c>
      <c r="B5" s="23"/>
      <c r="C5" s="23"/>
      <c r="D5" s="23"/>
      <c r="E5" s="23"/>
      <c r="F5" s="23"/>
      <c r="G5" s="13"/>
      <c r="H5" s="23" t="s">
        <v>21</v>
      </c>
      <c r="I5" s="23"/>
      <c r="J5" s="23"/>
      <c r="K5" s="23"/>
      <c r="L5" s="23"/>
      <c r="M5" s="23"/>
      <c r="N5" s="13"/>
      <c r="O5" s="23" t="s">
        <v>22</v>
      </c>
      <c r="P5" s="23"/>
      <c r="Q5" s="23"/>
      <c r="R5" s="23"/>
      <c r="S5" s="23"/>
      <c r="T5" s="23"/>
    </row>
    <row r="6" spans="1:20">
      <c r="A6" s="13" t="s">
        <v>13</v>
      </c>
      <c r="B6" s="14" t="s">
        <v>20</v>
      </c>
      <c r="C6" s="14" t="s">
        <v>14</v>
      </c>
      <c r="D6" s="14" t="s">
        <v>1</v>
      </c>
      <c r="E6" s="14" t="s">
        <v>15</v>
      </c>
      <c r="F6" s="14" t="s">
        <v>2</v>
      </c>
      <c r="G6" s="14" t="s">
        <v>59</v>
      </c>
      <c r="H6" s="13" t="s">
        <v>13</v>
      </c>
      <c r="I6" s="14" t="s">
        <v>20</v>
      </c>
      <c r="J6" s="14" t="s">
        <v>14</v>
      </c>
      <c r="K6" s="14" t="s">
        <v>1</v>
      </c>
      <c r="L6" s="14" t="s">
        <v>15</v>
      </c>
      <c r="M6" s="14" t="s">
        <v>2</v>
      </c>
      <c r="N6" s="14" t="s">
        <v>59</v>
      </c>
      <c r="O6" s="13" t="s">
        <v>13</v>
      </c>
      <c r="P6" s="14" t="s">
        <v>20</v>
      </c>
      <c r="Q6" s="14" t="s">
        <v>14</v>
      </c>
      <c r="R6" s="14" t="s">
        <v>1</v>
      </c>
      <c r="S6" s="14" t="s">
        <v>15</v>
      </c>
      <c r="T6" s="14" t="s">
        <v>2</v>
      </c>
    </row>
    <row r="7" spans="1:20">
      <c r="A7" s="15">
        <v>0</v>
      </c>
      <c r="B7" s="16">
        <v>10000</v>
      </c>
      <c r="C7" s="16">
        <v>0</v>
      </c>
      <c r="D7" s="16">
        <f>B7</f>
        <v>10000</v>
      </c>
      <c r="E7" s="16">
        <f>$B$3*C7</f>
        <v>0</v>
      </c>
      <c r="F7" s="16">
        <f>D7-E7</f>
        <v>10000</v>
      </c>
      <c r="G7" s="16">
        <f>F7</f>
        <v>10000</v>
      </c>
      <c r="H7" s="15">
        <v>0</v>
      </c>
      <c r="I7" s="16">
        <v>5000</v>
      </c>
      <c r="J7" s="16">
        <v>0</v>
      </c>
      <c r="K7" s="16">
        <f>I7</f>
        <v>5000</v>
      </c>
      <c r="L7" s="16">
        <f>$B$3*J7</f>
        <v>0</v>
      </c>
      <c r="M7" s="16">
        <f>K7-L7</f>
        <v>5000</v>
      </c>
      <c r="N7" s="16">
        <f>M7</f>
        <v>5000</v>
      </c>
      <c r="O7" s="15">
        <v>0</v>
      </c>
      <c r="P7" s="16">
        <v>10000</v>
      </c>
      <c r="Q7" s="16">
        <v>0</v>
      </c>
      <c r="R7" s="16">
        <f>P7</f>
        <v>10000</v>
      </c>
      <c r="S7" s="16">
        <f>$B$3*Q7</f>
        <v>0</v>
      </c>
      <c r="T7" s="16">
        <f>R7-S7</f>
        <v>10000</v>
      </c>
    </row>
    <row r="8" spans="1:20">
      <c r="A8" s="15">
        <v>1</v>
      </c>
      <c r="B8" s="16">
        <v>0</v>
      </c>
      <c r="C8" s="16">
        <f t="shared" ref="C8:C13" si="0">F7*$B$2</f>
        <v>500</v>
      </c>
      <c r="D8" s="16">
        <f t="shared" ref="D8:D13" si="1">F7+B8+C8</f>
        <v>10500</v>
      </c>
      <c r="E8" s="16">
        <f t="shared" ref="E8:E13" si="2">$B$3*C8</f>
        <v>140</v>
      </c>
      <c r="F8" s="16">
        <f t="shared" ref="F8:F13" si="3">D8-E8</f>
        <v>10360</v>
      </c>
      <c r="G8" s="16">
        <f>C8-E8</f>
        <v>360</v>
      </c>
      <c r="H8" s="15">
        <v>1</v>
      </c>
      <c r="I8" s="16">
        <v>2000</v>
      </c>
      <c r="J8" s="16">
        <f t="shared" ref="J8:J13" si="4">M7*$B$2</f>
        <v>250</v>
      </c>
      <c r="K8" s="16">
        <f t="shared" ref="K8:K13" si="5">M7+I8+J8</f>
        <v>7250</v>
      </c>
      <c r="L8" s="16">
        <f t="shared" ref="L8:L13" si="6">$B$3*J8</f>
        <v>70</v>
      </c>
      <c r="M8" s="16">
        <f t="shared" ref="M8:M13" si="7">K8-L8</f>
        <v>7180</v>
      </c>
      <c r="N8" s="16">
        <f>I8+J8-L8</f>
        <v>2180</v>
      </c>
      <c r="O8" s="15">
        <v>1</v>
      </c>
      <c r="P8" s="16">
        <v>0</v>
      </c>
      <c r="Q8" s="16">
        <f>T7*$B$4</f>
        <v>1000</v>
      </c>
      <c r="R8" s="16">
        <f t="shared" ref="R8:R13" si="8">T7+P8+Q8</f>
        <v>11000</v>
      </c>
      <c r="S8" s="16">
        <f t="shared" ref="S8:S13" si="9">$B$3*Q8</f>
        <v>280</v>
      </c>
      <c r="T8" s="16">
        <f t="shared" ref="T8:T13" si="10">R8-S8</f>
        <v>10720</v>
      </c>
    </row>
    <row r="9" spans="1:20">
      <c r="A9" s="15">
        <v>2</v>
      </c>
      <c r="B9" s="16">
        <v>0</v>
      </c>
      <c r="C9" s="16">
        <f t="shared" si="0"/>
        <v>518</v>
      </c>
      <c r="D9" s="16">
        <f t="shared" si="1"/>
        <v>10878</v>
      </c>
      <c r="E9" s="16">
        <f t="shared" si="2"/>
        <v>145.04000000000002</v>
      </c>
      <c r="F9" s="16">
        <f t="shared" si="3"/>
        <v>10732.96</v>
      </c>
      <c r="G9" s="16">
        <f>C9-E9</f>
        <v>372.96</v>
      </c>
      <c r="H9" s="15">
        <v>2</v>
      </c>
      <c r="I9" s="16">
        <v>-750</v>
      </c>
      <c r="J9" s="16">
        <f t="shared" si="4"/>
        <v>359</v>
      </c>
      <c r="K9" s="16">
        <f t="shared" si="5"/>
        <v>6789</v>
      </c>
      <c r="L9" s="16">
        <f t="shared" si="6"/>
        <v>100.52000000000001</v>
      </c>
      <c r="M9" s="16">
        <f t="shared" si="7"/>
        <v>6688.48</v>
      </c>
      <c r="N9" s="16">
        <f>I9+J9-L9</f>
        <v>-491.52</v>
      </c>
      <c r="O9" s="15">
        <v>2</v>
      </c>
      <c r="P9" s="16">
        <v>0</v>
      </c>
      <c r="Q9" s="16">
        <f t="shared" ref="Q9:Q13" si="11">T8*$B$4</f>
        <v>1072</v>
      </c>
      <c r="R9" s="16">
        <f t="shared" si="8"/>
        <v>11792</v>
      </c>
      <c r="S9" s="16">
        <f t="shared" si="9"/>
        <v>300.16000000000003</v>
      </c>
      <c r="T9" s="16">
        <f t="shared" si="10"/>
        <v>11491.84</v>
      </c>
    </row>
    <row r="10" spans="1:20">
      <c r="A10" s="15">
        <v>3</v>
      </c>
      <c r="B10" s="16">
        <v>0</v>
      </c>
      <c r="C10" s="16">
        <f t="shared" si="0"/>
        <v>536.64800000000002</v>
      </c>
      <c r="D10" s="16">
        <f t="shared" si="1"/>
        <v>11269.607999999998</v>
      </c>
      <c r="E10" s="16">
        <f t="shared" si="2"/>
        <v>150.26144000000002</v>
      </c>
      <c r="F10" s="16">
        <f t="shared" si="3"/>
        <v>11119.346559999998</v>
      </c>
      <c r="G10" s="16">
        <f>C10-E10</f>
        <v>386.38656000000003</v>
      </c>
      <c r="H10" s="15">
        <v>3</v>
      </c>
      <c r="I10" s="16">
        <v>10000</v>
      </c>
      <c r="J10" s="16">
        <f t="shared" si="4"/>
        <v>334.42399999999998</v>
      </c>
      <c r="K10" s="16">
        <f t="shared" si="5"/>
        <v>17022.903999999999</v>
      </c>
      <c r="L10" s="16">
        <f t="shared" si="6"/>
        <v>93.638720000000006</v>
      </c>
      <c r="M10" s="16">
        <f t="shared" si="7"/>
        <v>16929.26528</v>
      </c>
      <c r="N10" s="16">
        <f>I10+J10-L10</f>
        <v>10240.785279999998</v>
      </c>
      <c r="O10" s="15">
        <v>3</v>
      </c>
      <c r="P10" s="16">
        <v>0</v>
      </c>
      <c r="Q10" s="16">
        <f t="shared" si="11"/>
        <v>1149.184</v>
      </c>
      <c r="R10" s="16">
        <f t="shared" si="8"/>
        <v>12641.023999999999</v>
      </c>
      <c r="S10" s="16">
        <f t="shared" si="9"/>
        <v>321.77152000000001</v>
      </c>
      <c r="T10" s="16">
        <f t="shared" si="10"/>
        <v>12319.252479999999</v>
      </c>
    </row>
    <row r="11" spans="1:20">
      <c r="A11" s="15">
        <v>4</v>
      </c>
      <c r="B11" s="16">
        <v>0</v>
      </c>
      <c r="C11" s="16">
        <f t="shared" si="0"/>
        <v>555.96732799999995</v>
      </c>
      <c r="D11" s="16">
        <f t="shared" si="1"/>
        <v>11675.313887999999</v>
      </c>
      <c r="E11" s="16">
        <f t="shared" si="2"/>
        <v>155.67085184000001</v>
      </c>
      <c r="F11" s="16">
        <f t="shared" si="3"/>
        <v>11519.64303616</v>
      </c>
      <c r="G11" s="16">
        <f>C11-E11</f>
        <v>400.29647615999994</v>
      </c>
      <c r="H11" s="15">
        <v>4</v>
      </c>
      <c r="I11" s="16">
        <v>-250</v>
      </c>
      <c r="J11" s="16">
        <f t="shared" si="4"/>
        <v>846.46326399999998</v>
      </c>
      <c r="K11" s="16">
        <f t="shared" si="5"/>
        <v>17525.728543999998</v>
      </c>
      <c r="L11" s="16">
        <f t="shared" si="6"/>
        <v>237.00971392000002</v>
      </c>
      <c r="M11" s="16">
        <f t="shared" si="7"/>
        <v>17288.718830079997</v>
      </c>
      <c r="N11" s="16">
        <f>I11+J11-L11</f>
        <v>359.45355007999996</v>
      </c>
      <c r="O11" s="15">
        <v>4</v>
      </c>
      <c r="P11" s="16">
        <v>0</v>
      </c>
      <c r="Q11" s="16">
        <f t="shared" si="11"/>
        <v>1231.925248</v>
      </c>
      <c r="R11" s="16">
        <f t="shared" si="8"/>
        <v>13551.177727999999</v>
      </c>
      <c r="S11" s="16">
        <f t="shared" si="9"/>
        <v>344.93906944000003</v>
      </c>
      <c r="T11" s="16">
        <f t="shared" si="10"/>
        <v>13206.238658559998</v>
      </c>
    </row>
    <row r="12" spans="1:20">
      <c r="A12" s="15">
        <v>5</v>
      </c>
      <c r="B12" s="16">
        <v>0</v>
      </c>
      <c r="C12" s="16">
        <f t="shared" si="0"/>
        <v>575.98215180800003</v>
      </c>
      <c r="D12" s="16">
        <f t="shared" si="1"/>
        <v>12095.625187968</v>
      </c>
      <c r="E12" s="16">
        <f t="shared" si="2"/>
        <v>161.27500250624001</v>
      </c>
      <c r="F12" s="16">
        <f t="shared" si="3"/>
        <v>11934.350185461761</v>
      </c>
      <c r="G12" s="16">
        <f>C12-E12</f>
        <v>414.70714930176001</v>
      </c>
      <c r="H12" s="15">
        <v>5</v>
      </c>
      <c r="I12" s="16">
        <v>1000</v>
      </c>
      <c r="J12" s="16">
        <f t="shared" si="4"/>
        <v>864.43594150399986</v>
      </c>
      <c r="K12" s="16">
        <f t="shared" si="5"/>
        <v>19153.154771583999</v>
      </c>
      <c r="L12" s="16">
        <f t="shared" si="6"/>
        <v>242.04206362111998</v>
      </c>
      <c r="M12" s="16">
        <f t="shared" si="7"/>
        <v>18911.112707962879</v>
      </c>
      <c r="N12" s="16">
        <f>I12+J12-L12</f>
        <v>1622.3938778828799</v>
      </c>
      <c r="O12" s="15">
        <v>5</v>
      </c>
      <c r="P12" s="16">
        <v>0</v>
      </c>
      <c r="Q12" s="16">
        <f t="shared" si="11"/>
        <v>1320.6238658559998</v>
      </c>
      <c r="R12" s="16">
        <f t="shared" si="8"/>
        <v>14526.862524415998</v>
      </c>
      <c r="S12" s="16">
        <f t="shared" si="9"/>
        <v>369.77468243967996</v>
      </c>
      <c r="T12" s="16">
        <f t="shared" si="10"/>
        <v>14157.087841976318</v>
      </c>
    </row>
    <row r="13" spans="1:20">
      <c r="A13" s="15">
        <v>6</v>
      </c>
      <c r="B13" s="16">
        <v>0</v>
      </c>
      <c r="C13" s="16">
        <f t="shared" si="0"/>
        <v>596.71750927308801</v>
      </c>
      <c r="D13" s="16">
        <f t="shared" si="1"/>
        <v>12531.067694734849</v>
      </c>
      <c r="E13" s="16">
        <f t="shared" si="2"/>
        <v>167.08090259646465</v>
      </c>
      <c r="F13" s="16">
        <f t="shared" si="3"/>
        <v>12363.986792138385</v>
      </c>
      <c r="G13" s="16">
        <f>C13-E13</f>
        <v>429.63660667662339</v>
      </c>
      <c r="H13" s="15">
        <v>6</v>
      </c>
      <c r="I13" s="16">
        <v>-2000</v>
      </c>
      <c r="J13" s="16">
        <f t="shared" si="4"/>
        <v>945.55563539814398</v>
      </c>
      <c r="K13" s="16">
        <f t="shared" si="5"/>
        <v>17856.668343361023</v>
      </c>
      <c r="L13" s="16">
        <f t="shared" si="6"/>
        <v>264.75557791148032</v>
      </c>
      <c r="M13" s="16">
        <f t="shared" si="7"/>
        <v>17591.912765449542</v>
      </c>
      <c r="N13" s="16">
        <f>I13+J13-L13</f>
        <v>-1319.1999425133363</v>
      </c>
      <c r="O13" s="15">
        <v>6</v>
      </c>
      <c r="P13" s="16">
        <v>0</v>
      </c>
      <c r="Q13" s="16">
        <f t="shared" si="11"/>
        <v>1415.7087841976318</v>
      </c>
      <c r="R13" s="16">
        <f t="shared" si="8"/>
        <v>15572.796626173949</v>
      </c>
      <c r="S13" s="16">
        <f t="shared" si="9"/>
        <v>396.39845957533691</v>
      </c>
      <c r="T13" s="16">
        <f t="shared" si="10"/>
        <v>15176.398166598612</v>
      </c>
    </row>
    <row r="15" spans="1:20">
      <c r="A15" s="11" t="s">
        <v>25</v>
      </c>
      <c r="B15" s="11" t="s">
        <v>26</v>
      </c>
      <c r="C15" s="17">
        <f>NPV(C18,B8:B13)+D7</f>
        <v>10000</v>
      </c>
      <c r="D15" s="17">
        <f>NPV(B2,G8:G13)+G7</f>
        <v>11989.778350585679</v>
      </c>
      <c r="E15" s="18"/>
    </row>
    <row r="16" spans="1:20">
      <c r="B16" s="11" t="s">
        <v>29</v>
      </c>
      <c r="C16" s="17">
        <f>M13/(1+B2)^6</f>
        <v>13127.356161866885</v>
      </c>
      <c r="D16" s="17">
        <f>N7+NPV(B2,N8:N13)</f>
        <v>16059.246782807872</v>
      </c>
      <c r="E16" s="18"/>
    </row>
    <row r="17" spans="1:5">
      <c r="C17" s="17"/>
      <c r="D17" s="17"/>
    </row>
    <row r="18" spans="1:5">
      <c r="A18" s="11" t="s">
        <v>27</v>
      </c>
      <c r="B18" s="11" t="s">
        <v>28</v>
      </c>
      <c r="C18" s="19">
        <v>3.6000190552006511E-2</v>
      </c>
      <c r="D18" s="17"/>
    </row>
    <row r="19" spans="1:5">
      <c r="C19" s="17">
        <f>F13/(1+C18)^6</f>
        <v>9999.9889641766149</v>
      </c>
      <c r="D19" s="17"/>
    </row>
    <row r="20" spans="1:5">
      <c r="B20" s="11" t="s">
        <v>30</v>
      </c>
      <c r="C20" s="17">
        <f>NPV(B2,I8:I13)+M7</f>
        <v>13948.285535730363</v>
      </c>
      <c r="D20" s="17"/>
    </row>
    <row r="21" spans="1:5">
      <c r="C21" s="19">
        <f>M13/M7</f>
        <v>3.5183825530899084</v>
      </c>
      <c r="D21" s="17" t="s">
        <v>60</v>
      </c>
    </row>
    <row r="22" spans="1:5">
      <c r="C22" s="17"/>
      <c r="D22" s="17"/>
    </row>
    <row r="23" spans="1:5">
      <c r="A23" s="11" t="s">
        <v>31</v>
      </c>
      <c r="B23" s="11" t="s">
        <v>32</v>
      </c>
      <c r="C23" s="17"/>
      <c r="D23" s="17"/>
    </row>
    <row r="24" spans="1:5">
      <c r="C24" s="17"/>
      <c r="D24" s="17"/>
    </row>
    <row r="25" spans="1:5">
      <c r="C25" s="17"/>
      <c r="D25" s="17"/>
    </row>
    <row r="26" spans="1:5">
      <c r="C26" s="17"/>
      <c r="D26" s="17"/>
      <c r="E26" s="18"/>
    </row>
    <row r="27" spans="1:5">
      <c r="E27" s="18"/>
    </row>
    <row r="28" spans="1:5">
      <c r="C28" s="19"/>
    </row>
    <row r="29" spans="1:5">
      <c r="C29" s="12"/>
    </row>
    <row r="30" spans="1:5">
      <c r="C30" s="18"/>
      <c r="D30" s="18"/>
    </row>
    <row r="32" spans="1:5">
      <c r="C32" s="16"/>
    </row>
  </sheetData>
  <mergeCells count="3">
    <mergeCell ref="A5:F5"/>
    <mergeCell ref="H5:M5"/>
    <mergeCell ref="O5:T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20" workbookViewId="0">
      <selection activeCell="G56" sqref="G56"/>
    </sheetView>
  </sheetViews>
  <sheetFormatPr baseColWidth="10" defaultRowHeight="15" x14ac:dyDescent="0"/>
  <cols>
    <col min="2" max="2" width="11.6640625" bestFit="1" customWidth="1"/>
  </cols>
  <sheetData>
    <row r="1" spans="1:8" s="11" customFormat="1" ht="12">
      <c r="A1" s="11" t="s">
        <v>23</v>
      </c>
      <c r="B1" s="11" t="s">
        <v>24</v>
      </c>
    </row>
    <row r="2" spans="1:8" s="11" customFormat="1" ht="12">
      <c r="A2" s="11" t="s">
        <v>17</v>
      </c>
      <c r="B2" s="12">
        <v>0.4</v>
      </c>
    </row>
    <row r="3" spans="1:8" s="11" customFormat="1" ht="12">
      <c r="A3" s="11" t="s">
        <v>22</v>
      </c>
      <c r="B3" s="12">
        <v>0.1</v>
      </c>
    </row>
    <row r="4" spans="1:8" s="11" customFormat="1" ht="12">
      <c r="A4" s="11" t="s">
        <v>37</v>
      </c>
      <c r="B4" s="16">
        <v>100000</v>
      </c>
    </row>
    <row r="5" spans="1:8" s="11" customFormat="1" ht="12">
      <c r="A5" s="11" t="s">
        <v>36</v>
      </c>
      <c r="B5" s="16">
        <v>10000</v>
      </c>
    </row>
    <row r="6" spans="1:8" s="11" customFormat="1" ht="12">
      <c r="A6" s="13" t="s">
        <v>18</v>
      </c>
      <c r="B6" s="13"/>
      <c r="C6" s="13"/>
      <c r="D6" s="13"/>
      <c r="E6" s="13"/>
      <c r="F6" s="13"/>
      <c r="G6" s="13"/>
      <c r="H6" s="13"/>
    </row>
    <row r="7" spans="1:8" s="11" customFormat="1" ht="12">
      <c r="A7" s="13" t="s">
        <v>13</v>
      </c>
      <c r="B7" s="14" t="s">
        <v>33</v>
      </c>
      <c r="C7" s="14" t="s">
        <v>19</v>
      </c>
      <c r="D7" s="14" t="s">
        <v>35</v>
      </c>
      <c r="E7" s="14" t="s">
        <v>34</v>
      </c>
      <c r="F7" s="14" t="s">
        <v>12</v>
      </c>
      <c r="G7" s="14" t="s">
        <v>15</v>
      </c>
      <c r="H7" s="14" t="s">
        <v>2</v>
      </c>
    </row>
    <row r="8" spans="1:8" s="11" customFormat="1" ht="12">
      <c r="A8" s="15">
        <v>0</v>
      </c>
      <c r="B8" s="16">
        <f>B4</f>
        <v>100000</v>
      </c>
      <c r="C8" s="16">
        <v>0</v>
      </c>
      <c r="D8" s="16"/>
      <c r="E8" s="16"/>
      <c r="F8" s="16"/>
      <c r="G8" s="16">
        <f>$B$2*C8</f>
        <v>0</v>
      </c>
      <c r="H8" s="16">
        <f>-B8</f>
        <v>-100000</v>
      </c>
    </row>
    <row r="9" spans="1:8" s="11" customFormat="1" ht="12">
      <c r="A9" s="15">
        <v>1</v>
      </c>
      <c r="B9" s="16">
        <v>0</v>
      </c>
      <c r="C9" s="16">
        <v>30000</v>
      </c>
      <c r="D9" s="16">
        <v>10000</v>
      </c>
      <c r="E9" s="16">
        <f>SLN(B4,B5,A13)</f>
        <v>18000</v>
      </c>
      <c r="F9" s="16">
        <f>C9-D9-E9</f>
        <v>2000</v>
      </c>
      <c r="G9" s="16">
        <f>F9*$B$2</f>
        <v>800</v>
      </c>
      <c r="H9" s="16">
        <f>C9-D9-G9</f>
        <v>19200</v>
      </c>
    </row>
    <row r="10" spans="1:8" s="11" customFormat="1" ht="12">
      <c r="A10" s="15">
        <v>2</v>
      </c>
      <c r="B10" s="16">
        <v>0</v>
      </c>
      <c r="C10" s="16">
        <v>30000</v>
      </c>
      <c r="D10" s="16">
        <v>10000</v>
      </c>
      <c r="E10" s="16">
        <f>E9</f>
        <v>18000</v>
      </c>
      <c r="F10" s="16">
        <f>C10-D10-E10</f>
        <v>2000</v>
      </c>
      <c r="G10" s="16">
        <f>F10*$B$2</f>
        <v>800</v>
      </c>
      <c r="H10" s="16">
        <f>C10-D10-G10</f>
        <v>19200</v>
      </c>
    </row>
    <row r="11" spans="1:8" s="11" customFormat="1" ht="12">
      <c r="A11" s="15">
        <v>3</v>
      </c>
      <c r="B11" s="16">
        <v>0</v>
      </c>
      <c r="C11" s="16">
        <v>30000</v>
      </c>
      <c r="D11" s="16">
        <v>10000</v>
      </c>
      <c r="E11" s="16">
        <f>E10</f>
        <v>18000</v>
      </c>
      <c r="F11" s="16">
        <f>C11-D11-E11</f>
        <v>2000</v>
      </c>
      <c r="G11" s="16">
        <f>F11*$B$2</f>
        <v>800</v>
      </c>
      <c r="H11" s="16">
        <f>C11-D11-G11</f>
        <v>19200</v>
      </c>
    </row>
    <row r="12" spans="1:8" s="11" customFormat="1" ht="12">
      <c r="A12" s="15">
        <v>4</v>
      </c>
      <c r="B12" s="16">
        <v>0</v>
      </c>
      <c r="C12" s="16">
        <v>30000</v>
      </c>
      <c r="D12" s="16">
        <v>10000</v>
      </c>
      <c r="E12" s="16">
        <f>E11</f>
        <v>18000</v>
      </c>
      <c r="F12" s="16">
        <f>C12-D12-E12</f>
        <v>2000</v>
      </c>
      <c r="G12" s="16">
        <f>F12*$B$2</f>
        <v>800</v>
      </c>
      <c r="H12" s="16">
        <f>C12-D12-G12</f>
        <v>19200</v>
      </c>
    </row>
    <row r="13" spans="1:8" s="11" customFormat="1" ht="12">
      <c r="A13" s="15">
        <v>5</v>
      </c>
      <c r="B13" s="16">
        <v>0</v>
      </c>
      <c r="C13" s="16">
        <f>C12+B5</f>
        <v>40000</v>
      </c>
      <c r="D13" s="16">
        <v>10000</v>
      </c>
      <c r="E13" s="16">
        <f>E12</f>
        <v>18000</v>
      </c>
      <c r="F13" s="16">
        <f>C13-D13-E13</f>
        <v>12000</v>
      </c>
      <c r="G13" s="16">
        <f>F13*$B$2</f>
        <v>4800</v>
      </c>
      <c r="H13" s="16">
        <f>C13-D13-G13</f>
        <v>25200</v>
      </c>
    </row>
    <row r="14" spans="1:8" s="11" customFormat="1" ht="12">
      <c r="H14" s="16">
        <f>SUM(H8:H13)</f>
        <v>2000</v>
      </c>
    </row>
    <row r="15" spans="1:8" s="11" customFormat="1" ht="12">
      <c r="A15" s="11" t="s">
        <v>25</v>
      </c>
      <c r="B15" s="18">
        <f>NPV(B3,H9:H13)+H8</f>
        <v>-23491.366089002884</v>
      </c>
      <c r="C15" s="17"/>
      <c r="D15" s="17"/>
      <c r="E15" s="17"/>
      <c r="F15" s="17"/>
      <c r="G15" s="18"/>
    </row>
    <row r="16" spans="1:8" s="11" customFormat="1" ht="12">
      <c r="A16" s="11" t="s">
        <v>27</v>
      </c>
      <c r="B16" s="18">
        <f>FV(B3,5,,-B15)</f>
        <v>-37833.080000000045</v>
      </c>
      <c r="C16" s="17"/>
      <c r="D16" s="17"/>
      <c r="E16" s="17"/>
      <c r="F16" s="17"/>
      <c r="G16" s="18"/>
    </row>
    <row r="17" spans="1:6" s="11" customFormat="1" ht="12">
      <c r="A17" s="11" t="s">
        <v>31</v>
      </c>
      <c r="B17" s="21">
        <v>1241.8972871947335</v>
      </c>
      <c r="C17" s="17"/>
      <c r="D17" s="17"/>
      <c r="E17" s="17"/>
      <c r="F17" s="17"/>
    </row>
    <row r="18" spans="1:6" s="11" customFormat="1" ht="12">
      <c r="B18" s="20">
        <f>B17*(1+B3)^A13</f>
        <v>2000.0879999999909</v>
      </c>
      <c r="C18" s="17"/>
      <c r="D18" s="17"/>
      <c r="E18" s="17"/>
      <c r="F18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topLeftCell="A2" workbookViewId="0">
      <selection activeCell="A193" sqref="A193"/>
    </sheetView>
  </sheetViews>
  <sheetFormatPr baseColWidth="10" defaultRowHeight="15" x14ac:dyDescent="0"/>
  <cols>
    <col min="3" max="3" width="11.5" bestFit="1" customWidth="1"/>
  </cols>
  <sheetData>
    <row r="1" spans="1:4">
      <c r="A1" t="s">
        <v>37</v>
      </c>
      <c r="B1" s="22">
        <v>350000</v>
      </c>
    </row>
    <row r="2" spans="1:4">
      <c r="A2" t="s">
        <v>38</v>
      </c>
      <c r="B2" s="22">
        <v>50000</v>
      </c>
    </row>
    <row r="3" spans="1:4">
      <c r="A3" t="s">
        <v>39</v>
      </c>
      <c r="B3" s="22">
        <f>B1-B2</f>
        <v>300000</v>
      </c>
    </row>
    <row r="4" spans="1:4">
      <c r="A4" t="s">
        <v>14</v>
      </c>
      <c r="B4" s="2">
        <v>3.5000000000000003E-2</v>
      </c>
    </row>
    <row r="6" spans="1:4">
      <c r="A6" t="s">
        <v>40</v>
      </c>
      <c r="B6" t="s">
        <v>41</v>
      </c>
      <c r="C6" t="s">
        <v>14</v>
      </c>
      <c r="D6" t="s">
        <v>0</v>
      </c>
    </row>
    <row r="7" spans="1:4">
      <c r="A7">
        <v>0</v>
      </c>
      <c r="C7" s="22"/>
      <c r="D7" s="22">
        <v>300000</v>
      </c>
    </row>
    <row r="8" spans="1:4">
      <c r="A8">
        <v>1</v>
      </c>
      <c r="B8" s="22">
        <f>C189</f>
        <v>2144.6476240295251</v>
      </c>
      <c r="C8" s="22">
        <f>D7*$B$4/12</f>
        <v>875.00000000000011</v>
      </c>
      <c r="D8" s="22">
        <f>D7-B8+C8</f>
        <v>298730.35237597045</v>
      </c>
    </row>
    <row r="9" spans="1:4">
      <c r="A9">
        <f>A8+1</f>
        <v>2</v>
      </c>
      <c r="B9" s="22">
        <f>B8</f>
        <v>2144.6476240295251</v>
      </c>
      <c r="C9" s="22">
        <f t="shared" ref="C9:C72" si="0">D8*$B$4/12</f>
        <v>871.29686109658053</v>
      </c>
      <c r="D9" s="22">
        <f t="shared" ref="D9:D72" si="1">D8-B9+C9</f>
        <v>297457.00161303749</v>
      </c>
    </row>
    <row r="10" spans="1:4">
      <c r="A10">
        <f t="shared" ref="A10:A73" si="2">A9+1</f>
        <v>3</v>
      </c>
      <c r="B10" s="22">
        <f t="shared" ref="B10:B73" si="3">B9</f>
        <v>2144.6476240295251</v>
      </c>
      <c r="C10" s="22">
        <f t="shared" si="0"/>
        <v>867.58292137135948</v>
      </c>
      <c r="D10" s="22">
        <f t="shared" si="1"/>
        <v>296179.93691037933</v>
      </c>
    </row>
    <row r="11" spans="1:4">
      <c r="A11">
        <f t="shared" si="2"/>
        <v>4</v>
      </c>
      <c r="B11" s="22">
        <f t="shared" si="3"/>
        <v>2144.6476240295251</v>
      </c>
      <c r="C11" s="22">
        <f t="shared" si="0"/>
        <v>863.85814932193978</v>
      </c>
      <c r="D11" s="22">
        <f t="shared" si="1"/>
        <v>294899.14743567171</v>
      </c>
    </row>
    <row r="12" spans="1:4">
      <c r="A12">
        <f t="shared" si="2"/>
        <v>5</v>
      </c>
      <c r="B12" s="22">
        <f t="shared" si="3"/>
        <v>2144.6476240295251</v>
      </c>
      <c r="C12" s="22">
        <f t="shared" si="0"/>
        <v>860.12251335404255</v>
      </c>
      <c r="D12" s="22">
        <f t="shared" si="1"/>
        <v>293614.62232499622</v>
      </c>
    </row>
    <row r="13" spans="1:4">
      <c r="A13">
        <f t="shared" si="2"/>
        <v>6</v>
      </c>
      <c r="B13" s="22">
        <f t="shared" si="3"/>
        <v>2144.6476240295251</v>
      </c>
      <c r="C13" s="22">
        <f t="shared" si="0"/>
        <v>856.37598178123915</v>
      </c>
      <c r="D13" s="22">
        <f t="shared" si="1"/>
        <v>292326.3506827479</v>
      </c>
    </row>
    <row r="14" spans="1:4">
      <c r="A14">
        <f t="shared" si="2"/>
        <v>7</v>
      </c>
      <c r="B14" s="22">
        <f t="shared" si="3"/>
        <v>2144.6476240295251</v>
      </c>
      <c r="C14" s="22">
        <f t="shared" si="0"/>
        <v>852.61852282468146</v>
      </c>
      <c r="D14" s="22">
        <f t="shared" si="1"/>
        <v>291034.32158154302</v>
      </c>
    </row>
    <row r="15" spans="1:4">
      <c r="A15">
        <f t="shared" si="2"/>
        <v>8</v>
      </c>
      <c r="B15" s="22">
        <f t="shared" si="3"/>
        <v>2144.6476240295251</v>
      </c>
      <c r="C15" s="22">
        <f t="shared" si="0"/>
        <v>848.85010461283389</v>
      </c>
      <c r="D15" s="22">
        <f t="shared" si="1"/>
        <v>289738.52406212629</v>
      </c>
    </row>
    <row r="16" spans="1:4">
      <c r="A16">
        <f t="shared" si="2"/>
        <v>9</v>
      </c>
      <c r="B16" s="22">
        <f t="shared" si="3"/>
        <v>2144.6476240295251</v>
      </c>
      <c r="C16" s="22">
        <f t="shared" si="0"/>
        <v>845.0706951812017</v>
      </c>
      <c r="D16" s="22">
        <f t="shared" si="1"/>
        <v>288438.94713327795</v>
      </c>
    </row>
    <row r="17" spans="1:4">
      <c r="A17">
        <f t="shared" si="2"/>
        <v>10</v>
      </c>
      <c r="B17" s="22">
        <f t="shared" si="3"/>
        <v>2144.6476240295251</v>
      </c>
      <c r="C17" s="22">
        <f t="shared" si="0"/>
        <v>841.28026247206071</v>
      </c>
      <c r="D17" s="22">
        <f t="shared" si="1"/>
        <v>287135.57977172046</v>
      </c>
    </row>
    <row r="18" spans="1:4" hidden="1">
      <c r="A18">
        <f t="shared" si="2"/>
        <v>11</v>
      </c>
      <c r="B18" s="22">
        <f t="shared" si="3"/>
        <v>2144.6476240295251</v>
      </c>
      <c r="C18" s="22">
        <f t="shared" si="0"/>
        <v>837.47877433418478</v>
      </c>
      <c r="D18" s="22">
        <f t="shared" si="1"/>
        <v>285828.4109220251</v>
      </c>
    </row>
    <row r="19" spans="1:4" hidden="1">
      <c r="A19">
        <f t="shared" si="2"/>
        <v>12</v>
      </c>
      <c r="B19" s="22">
        <f t="shared" si="3"/>
        <v>2144.6476240295251</v>
      </c>
      <c r="C19" s="22">
        <f t="shared" si="0"/>
        <v>833.66619852257327</v>
      </c>
      <c r="D19" s="22">
        <f t="shared" si="1"/>
        <v>284517.4294965181</v>
      </c>
    </row>
    <row r="20" spans="1:4" hidden="1">
      <c r="A20">
        <f t="shared" si="2"/>
        <v>13</v>
      </c>
      <c r="B20" s="22">
        <f t="shared" si="3"/>
        <v>2144.6476240295251</v>
      </c>
      <c r="C20" s="22">
        <f t="shared" si="0"/>
        <v>829.84250269817778</v>
      </c>
      <c r="D20" s="22">
        <f t="shared" si="1"/>
        <v>283202.62437518674</v>
      </c>
    </row>
    <row r="21" spans="1:4" hidden="1">
      <c r="A21">
        <f t="shared" si="2"/>
        <v>14</v>
      </c>
      <c r="B21" s="22">
        <f t="shared" si="3"/>
        <v>2144.6476240295251</v>
      </c>
      <c r="C21" s="22">
        <f t="shared" si="0"/>
        <v>826.00765442762804</v>
      </c>
      <c r="D21" s="22">
        <f t="shared" si="1"/>
        <v>281883.98440558481</v>
      </c>
    </row>
    <row r="22" spans="1:4" hidden="1">
      <c r="A22">
        <f t="shared" si="2"/>
        <v>15</v>
      </c>
      <c r="B22" s="22">
        <f t="shared" si="3"/>
        <v>2144.6476240295251</v>
      </c>
      <c r="C22" s="22">
        <f t="shared" si="0"/>
        <v>822.16162118295586</v>
      </c>
      <c r="D22" s="22">
        <f t="shared" si="1"/>
        <v>280561.49840273825</v>
      </c>
    </row>
    <row r="23" spans="1:4" hidden="1">
      <c r="A23">
        <f t="shared" si="2"/>
        <v>16</v>
      </c>
      <c r="B23" s="22">
        <f t="shared" si="3"/>
        <v>2144.6476240295251</v>
      </c>
      <c r="C23" s="22">
        <f t="shared" si="0"/>
        <v>818.30437034132001</v>
      </c>
      <c r="D23" s="22">
        <f t="shared" si="1"/>
        <v>279235.15514905</v>
      </c>
    </row>
    <row r="24" spans="1:4" hidden="1">
      <c r="A24">
        <f t="shared" si="2"/>
        <v>17</v>
      </c>
      <c r="B24" s="22">
        <f t="shared" si="3"/>
        <v>2144.6476240295251</v>
      </c>
      <c r="C24" s="22">
        <f t="shared" si="0"/>
        <v>814.4358691847292</v>
      </c>
      <c r="D24" s="22">
        <f t="shared" si="1"/>
        <v>277904.94339420518</v>
      </c>
    </row>
    <row r="25" spans="1:4" hidden="1">
      <c r="A25">
        <f t="shared" si="2"/>
        <v>18</v>
      </c>
      <c r="B25" s="22">
        <f t="shared" si="3"/>
        <v>2144.6476240295251</v>
      </c>
      <c r="C25" s="22">
        <f t="shared" si="0"/>
        <v>810.55608489976521</v>
      </c>
      <c r="D25" s="22">
        <f t="shared" si="1"/>
        <v>276570.85185507539</v>
      </c>
    </row>
    <row r="26" spans="1:4" hidden="1">
      <c r="A26">
        <f t="shared" si="2"/>
        <v>19</v>
      </c>
      <c r="B26" s="22">
        <f t="shared" si="3"/>
        <v>2144.6476240295251</v>
      </c>
      <c r="C26" s="22">
        <f t="shared" si="0"/>
        <v>806.66498457730324</v>
      </c>
      <c r="D26" s="22">
        <f t="shared" si="1"/>
        <v>275232.86921562313</v>
      </c>
    </row>
    <row r="27" spans="1:4" hidden="1">
      <c r="A27">
        <f t="shared" si="2"/>
        <v>20</v>
      </c>
      <c r="B27" s="22">
        <f t="shared" si="3"/>
        <v>2144.6476240295251</v>
      </c>
      <c r="C27" s="22">
        <f t="shared" si="0"/>
        <v>802.76253521223418</v>
      </c>
      <c r="D27" s="22">
        <f t="shared" si="1"/>
        <v>273890.98412680579</v>
      </c>
    </row>
    <row r="28" spans="1:4" hidden="1">
      <c r="A28">
        <f t="shared" si="2"/>
        <v>21</v>
      </c>
      <c r="B28" s="22">
        <f t="shared" si="3"/>
        <v>2144.6476240295251</v>
      </c>
      <c r="C28" s="22">
        <f t="shared" si="0"/>
        <v>798.84870370318367</v>
      </c>
      <c r="D28" s="22">
        <f t="shared" si="1"/>
        <v>272545.18520647945</v>
      </c>
    </row>
    <row r="29" spans="1:4" hidden="1">
      <c r="A29">
        <f t="shared" si="2"/>
        <v>22</v>
      </c>
      <c r="B29" s="22">
        <f t="shared" si="3"/>
        <v>2144.6476240295251</v>
      </c>
      <c r="C29" s="22">
        <f t="shared" si="0"/>
        <v>794.92345685223188</v>
      </c>
      <c r="D29" s="22">
        <f t="shared" si="1"/>
        <v>271195.46103930211</v>
      </c>
    </row>
    <row r="30" spans="1:4" hidden="1">
      <c r="A30">
        <f t="shared" si="2"/>
        <v>23</v>
      </c>
      <c r="B30" s="22">
        <f t="shared" si="3"/>
        <v>2144.6476240295251</v>
      </c>
      <c r="C30" s="22">
        <f t="shared" si="0"/>
        <v>790.98676136463121</v>
      </c>
      <c r="D30" s="22">
        <f t="shared" si="1"/>
        <v>269841.80017663719</v>
      </c>
    </row>
    <row r="31" spans="1:4" hidden="1">
      <c r="A31">
        <f t="shared" si="2"/>
        <v>24</v>
      </c>
      <c r="B31" s="22">
        <f t="shared" si="3"/>
        <v>2144.6476240295251</v>
      </c>
      <c r="C31" s="22">
        <f t="shared" si="0"/>
        <v>787.03858384852526</v>
      </c>
      <c r="D31" s="22">
        <f t="shared" si="1"/>
        <v>268484.19113645615</v>
      </c>
    </row>
    <row r="32" spans="1:4" hidden="1">
      <c r="A32">
        <f t="shared" si="2"/>
        <v>25</v>
      </c>
      <c r="B32" s="22">
        <f t="shared" si="3"/>
        <v>2144.6476240295251</v>
      </c>
      <c r="C32" s="22">
        <f t="shared" si="0"/>
        <v>783.07889081466385</v>
      </c>
      <c r="D32" s="22">
        <f t="shared" si="1"/>
        <v>267122.62240324129</v>
      </c>
    </row>
    <row r="33" spans="1:4" hidden="1">
      <c r="A33">
        <f t="shared" si="2"/>
        <v>26</v>
      </c>
      <c r="B33" s="22">
        <f t="shared" si="3"/>
        <v>2144.6476240295251</v>
      </c>
      <c r="C33" s="22">
        <f t="shared" si="0"/>
        <v>779.10764867612045</v>
      </c>
      <c r="D33" s="22">
        <f t="shared" si="1"/>
        <v>265757.08242788789</v>
      </c>
    </row>
    <row r="34" spans="1:4" hidden="1">
      <c r="A34">
        <f t="shared" si="2"/>
        <v>27</v>
      </c>
      <c r="B34" s="22">
        <f t="shared" si="3"/>
        <v>2144.6476240295251</v>
      </c>
      <c r="C34" s="22">
        <f t="shared" si="0"/>
        <v>775.12482374800641</v>
      </c>
      <c r="D34" s="22">
        <f t="shared" si="1"/>
        <v>264387.55962760636</v>
      </c>
    </row>
    <row r="35" spans="1:4" hidden="1">
      <c r="A35">
        <f t="shared" si="2"/>
        <v>28</v>
      </c>
      <c r="B35" s="22">
        <f t="shared" si="3"/>
        <v>2144.6476240295251</v>
      </c>
      <c r="C35" s="22">
        <f t="shared" si="0"/>
        <v>771.13038224718537</v>
      </c>
      <c r="D35" s="22">
        <f t="shared" si="1"/>
        <v>263014.04238582402</v>
      </c>
    </row>
    <row r="36" spans="1:4" hidden="1">
      <c r="A36">
        <f t="shared" si="2"/>
        <v>29</v>
      </c>
      <c r="B36" s="22">
        <f t="shared" si="3"/>
        <v>2144.6476240295251</v>
      </c>
      <c r="C36" s="22">
        <f t="shared" si="0"/>
        <v>767.12429029198677</v>
      </c>
      <c r="D36" s="22">
        <f t="shared" si="1"/>
        <v>261636.51905208649</v>
      </c>
    </row>
    <row r="37" spans="1:4" hidden="1">
      <c r="A37">
        <f t="shared" si="2"/>
        <v>30</v>
      </c>
      <c r="B37" s="22">
        <f t="shared" si="3"/>
        <v>2144.6476240295251</v>
      </c>
      <c r="C37" s="22">
        <f t="shared" si="0"/>
        <v>763.1065139019189</v>
      </c>
      <c r="D37" s="22">
        <f t="shared" si="1"/>
        <v>260254.97794195887</v>
      </c>
    </row>
    <row r="38" spans="1:4" hidden="1">
      <c r="A38">
        <f t="shared" si="2"/>
        <v>31</v>
      </c>
      <c r="B38" s="22">
        <f t="shared" si="3"/>
        <v>2144.6476240295251</v>
      </c>
      <c r="C38" s="22">
        <f t="shared" si="0"/>
        <v>759.07701899738015</v>
      </c>
      <c r="D38" s="22">
        <f t="shared" si="1"/>
        <v>258869.40733692673</v>
      </c>
    </row>
    <row r="39" spans="1:4" hidden="1">
      <c r="A39">
        <f t="shared" si="2"/>
        <v>32</v>
      </c>
      <c r="B39" s="22">
        <f t="shared" si="3"/>
        <v>2144.6476240295251</v>
      </c>
      <c r="C39" s="22">
        <f t="shared" si="0"/>
        <v>755.03577139936976</v>
      </c>
      <c r="D39" s="22">
        <f t="shared" si="1"/>
        <v>257479.79548429657</v>
      </c>
    </row>
    <row r="40" spans="1:4" hidden="1">
      <c r="A40">
        <f t="shared" si="2"/>
        <v>33</v>
      </c>
      <c r="B40" s="22">
        <f t="shared" si="3"/>
        <v>2144.6476240295251</v>
      </c>
      <c r="C40" s="22">
        <f t="shared" si="0"/>
        <v>750.98273682919842</v>
      </c>
      <c r="D40" s="22">
        <f t="shared" si="1"/>
        <v>256086.13059709626</v>
      </c>
    </row>
    <row r="41" spans="1:4" hidden="1">
      <c r="A41">
        <f t="shared" si="2"/>
        <v>34</v>
      </c>
      <c r="B41" s="22">
        <f t="shared" si="3"/>
        <v>2144.6476240295251</v>
      </c>
      <c r="C41" s="22">
        <f t="shared" si="0"/>
        <v>746.91788090819739</v>
      </c>
      <c r="D41" s="22">
        <f t="shared" si="1"/>
        <v>254688.40085397495</v>
      </c>
    </row>
    <row r="42" spans="1:4" hidden="1">
      <c r="A42">
        <f t="shared" si="2"/>
        <v>35</v>
      </c>
      <c r="B42" s="22">
        <f t="shared" si="3"/>
        <v>2144.6476240295251</v>
      </c>
      <c r="C42" s="22">
        <f t="shared" si="0"/>
        <v>742.84116915742698</v>
      </c>
      <c r="D42" s="22">
        <f t="shared" si="1"/>
        <v>253286.59439910285</v>
      </c>
    </row>
    <row r="43" spans="1:4" hidden="1">
      <c r="A43">
        <f t="shared" si="2"/>
        <v>36</v>
      </c>
      <c r="B43" s="22">
        <f t="shared" si="3"/>
        <v>2144.6476240295251</v>
      </c>
      <c r="C43" s="22">
        <f t="shared" si="0"/>
        <v>738.75256699738338</v>
      </c>
      <c r="D43" s="22">
        <f t="shared" si="1"/>
        <v>251880.6993420707</v>
      </c>
    </row>
    <row r="44" spans="1:4" hidden="1">
      <c r="A44">
        <f t="shared" si="2"/>
        <v>37</v>
      </c>
      <c r="B44" s="22">
        <f t="shared" si="3"/>
        <v>2144.6476240295251</v>
      </c>
      <c r="C44" s="22">
        <f t="shared" si="0"/>
        <v>734.65203974770623</v>
      </c>
      <c r="D44" s="22">
        <f t="shared" si="1"/>
        <v>250470.7037577889</v>
      </c>
    </row>
    <row r="45" spans="1:4" hidden="1">
      <c r="A45">
        <f t="shared" si="2"/>
        <v>38</v>
      </c>
      <c r="B45" s="22">
        <f t="shared" si="3"/>
        <v>2144.6476240295251</v>
      </c>
      <c r="C45" s="22">
        <f t="shared" si="0"/>
        <v>730.53955262688442</v>
      </c>
      <c r="D45" s="22">
        <f t="shared" si="1"/>
        <v>249056.59568638628</v>
      </c>
    </row>
    <row r="46" spans="1:4" hidden="1">
      <c r="A46">
        <f t="shared" si="2"/>
        <v>39</v>
      </c>
      <c r="B46" s="22">
        <f t="shared" si="3"/>
        <v>2144.6476240295251</v>
      </c>
      <c r="C46" s="22">
        <f t="shared" si="0"/>
        <v>726.41507075196012</v>
      </c>
      <c r="D46" s="22">
        <f t="shared" si="1"/>
        <v>247638.36313310874</v>
      </c>
    </row>
    <row r="47" spans="1:4" hidden="1">
      <c r="A47">
        <f t="shared" si="2"/>
        <v>40</v>
      </c>
      <c r="B47" s="22">
        <f t="shared" si="3"/>
        <v>2144.6476240295251</v>
      </c>
      <c r="C47" s="22">
        <f t="shared" si="0"/>
        <v>722.27855913823396</v>
      </c>
      <c r="D47" s="22">
        <f t="shared" si="1"/>
        <v>246215.99406821746</v>
      </c>
    </row>
    <row r="48" spans="1:4" hidden="1">
      <c r="A48">
        <f t="shared" si="2"/>
        <v>41</v>
      </c>
      <c r="B48" s="22">
        <f t="shared" si="3"/>
        <v>2144.6476240295251</v>
      </c>
      <c r="C48" s="22">
        <f t="shared" si="0"/>
        <v>718.12998269896764</v>
      </c>
      <c r="D48" s="22">
        <f t="shared" si="1"/>
        <v>244789.47642688692</v>
      </c>
    </row>
    <row r="49" spans="1:4" hidden="1">
      <c r="A49">
        <f t="shared" si="2"/>
        <v>42</v>
      </c>
      <c r="B49" s="22">
        <f t="shared" si="3"/>
        <v>2144.6476240295251</v>
      </c>
      <c r="C49" s="22">
        <f t="shared" si="0"/>
        <v>713.96930624508695</v>
      </c>
      <c r="D49" s="22">
        <f t="shared" si="1"/>
        <v>243358.7981091025</v>
      </c>
    </row>
    <row r="50" spans="1:4" hidden="1">
      <c r="A50">
        <f t="shared" si="2"/>
        <v>43</v>
      </c>
      <c r="B50" s="22">
        <f t="shared" si="3"/>
        <v>2144.6476240295251</v>
      </c>
      <c r="C50" s="22">
        <f t="shared" si="0"/>
        <v>709.79649448488237</v>
      </c>
      <c r="D50" s="22">
        <f t="shared" si="1"/>
        <v>241923.94697955786</v>
      </c>
    </row>
    <row r="51" spans="1:4" hidden="1">
      <c r="A51">
        <f t="shared" si="2"/>
        <v>44</v>
      </c>
      <c r="B51" s="22">
        <f t="shared" si="3"/>
        <v>2144.6476240295251</v>
      </c>
      <c r="C51" s="22">
        <f t="shared" si="0"/>
        <v>705.61151202371047</v>
      </c>
      <c r="D51" s="22">
        <f t="shared" si="1"/>
        <v>240484.91086755207</v>
      </c>
    </row>
    <row r="52" spans="1:4" hidden="1">
      <c r="A52">
        <f t="shared" si="2"/>
        <v>45</v>
      </c>
      <c r="B52" s="22">
        <f t="shared" si="3"/>
        <v>2144.6476240295251</v>
      </c>
      <c r="C52" s="22">
        <f t="shared" si="0"/>
        <v>701.4143233636936</v>
      </c>
      <c r="D52" s="22">
        <f t="shared" si="1"/>
        <v>239041.67756688624</v>
      </c>
    </row>
    <row r="53" spans="1:4" hidden="1">
      <c r="A53">
        <f t="shared" si="2"/>
        <v>46</v>
      </c>
      <c r="B53" s="22">
        <f t="shared" si="3"/>
        <v>2144.6476240295251</v>
      </c>
      <c r="C53" s="22">
        <f t="shared" si="0"/>
        <v>697.20489290341823</v>
      </c>
      <c r="D53" s="22">
        <f t="shared" si="1"/>
        <v>237594.23483576014</v>
      </c>
    </row>
    <row r="54" spans="1:4" hidden="1">
      <c r="A54">
        <f t="shared" si="2"/>
        <v>47</v>
      </c>
      <c r="B54" s="22">
        <f t="shared" si="3"/>
        <v>2144.6476240295251</v>
      </c>
      <c r="C54" s="22">
        <f t="shared" si="0"/>
        <v>692.98318493763384</v>
      </c>
      <c r="D54" s="22">
        <f t="shared" si="1"/>
        <v>236142.57039666825</v>
      </c>
    </row>
    <row r="55" spans="1:4" hidden="1">
      <c r="A55">
        <f t="shared" si="2"/>
        <v>48</v>
      </c>
      <c r="B55" s="22">
        <f t="shared" si="3"/>
        <v>2144.6476240295251</v>
      </c>
      <c r="C55" s="22">
        <f t="shared" si="0"/>
        <v>688.74916365694924</v>
      </c>
      <c r="D55" s="22">
        <f t="shared" si="1"/>
        <v>234686.67193629569</v>
      </c>
    </row>
    <row r="56" spans="1:4" hidden="1">
      <c r="A56">
        <f t="shared" si="2"/>
        <v>49</v>
      </c>
      <c r="B56" s="22">
        <f t="shared" si="3"/>
        <v>2144.6476240295251</v>
      </c>
      <c r="C56" s="22">
        <f t="shared" si="0"/>
        <v>684.50279314752925</v>
      </c>
      <c r="D56" s="22">
        <f t="shared" si="1"/>
        <v>233226.5271054137</v>
      </c>
    </row>
    <row r="57" spans="1:4" hidden="1">
      <c r="A57">
        <f t="shared" si="2"/>
        <v>50</v>
      </c>
      <c r="B57" s="22">
        <f t="shared" si="3"/>
        <v>2144.6476240295251</v>
      </c>
      <c r="C57" s="22">
        <f t="shared" si="0"/>
        <v>680.24403739079003</v>
      </c>
      <c r="D57" s="22">
        <f t="shared" si="1"/>
        <v>231762.12351877498</v>
      </c>
    </row>
    <row r="58" spans="1:4" hidden="1">
      <c r="A58">
        <f t="shared" si="2"/>
        <v>51</v>
      </c>
      <c r="B58" s="22">
        <f t="shared" si="3"/>
        <v>2144.6476240295251</v>
      </c>
      <c r="C58" s="22">
        <f t="shared" si="0"/>
        <v>675.97286026309382</v>
      </c>
      <c r="D58" s="22">
        <f t="shared" si="1"/>
        <v>230293.44875500858</v>
      </c>
    </row>
    <row r="59" spans="1:4" hidden="1">
      <c r="A59">
        <f t="shared" si="2"/>
        <v>52</v>
      </c>
      <c r="B59" s="22">
        <f t="shared" si="3"/>
        <v>2144.6476240295251</v>
      </c>
      <c r="C59" s="22">
        <f t="shared" si="0"/>
        <v>671.68922553544178</v>
      </c>
      <c r="D59" s="22">
        <f t="shared" si="1"/>
        <v>228820.49035651449</v>
      </c>
    </row>
    <row r="60" spans="1:4" hidden="1">
      <c r="A60">
        <f t="shared" si="2"/>
        <v>53</v>
      </c>
      <c r="B60" s="22">
        <f t="shared" si="3"/>
        <v>2144.6476240295251</v>
      </c>
      <c r="C60" s="22">
        <f t="shared" si="0"/>
        <v>667.39309687316734</v>
      </c>
      <c r="D60" s="22">
        <f t="shared" si="1"/>
        <v>227343.23582935813</v>
      </c>
    </row>
    <row r="61" spans="1:4" hidden="1">
      <c r="A61">
        <f t="shared" si="2"/>
        <v>54</v>
      </c>
      <c r="B61" s="22">
        <f t="shared" si="3"/>
        <v>2144.6476240295251</v>
      </c>
      <c r="C61" s="22">
        <f t="shared" si="0"/>
        <v>663.08443783562791</v>
      </c>
      <c r="D61" s="22">
        <f t="shared" si="1"/>
        <v>225861.67264316426</v>
      </c>
    </row>
    <row r="62" spans="1:4" hidden="1">
      <c r="A62">
        <f t="shared" si="2"/>
        <v>55</v>
      </c>
      <c r="B62" s="22">
        <f t="shared" si="3"/>
        <v>2144.6476240295251</v>
      </c>
      <c r="C62" s="22">
        <f t="shared" si="0"/>
        <v>658.76321187589576</v>
      </c>
      <c r="D62" s="22">
        <f t="shared" si="1"/>
        <v>224375.78823101064</v>
      </c>
    </row>
    <row r="63" spans="1:4" hidden="1">
      <c r="A63">
        <f t="shared" si="2"/>
        <v>56</v>
      </c>
      <c r="B63" s="22">
        <f t="shared" si="3"/>
        <v>2144.6476240295251</v>
      </c>
      <c r="C63" s="22">
        <f t="shared" si="0"/>
        <v>654.42938234044777</v>
      </c>
      <c r="D63" s="22">
        <f t="shared" si="1"/>
        <v>222885.56998932158</v>
      </c>
    </row>
    <row r="64" spans="1:4" hidden="1">
      <c r="A64">
        <f t="shared" si="2"/>
        <v>57</v>
      </c>
      <c r="B64" s="22">
        <f t="shared" si="3"/>
        <v>2144.6476240295251</v>
      </c>
      <c r="C64" s="22">
        <f t="shared" si="0"/>
        <v>650.08291246885472</v>
      </c>
      <c r="D64" s="22">
        <f t="shared" si="1"/>
        <v>221391.00527776091</v>
      </c>
    </row>
    <row r="65" spans="1:4" hidden="1">
      <c r="A65">
        <f t="shared" si="2"/>
        <v>58</v>
      </c>
      <c r="B65" s="22">
        <f t="shared" si="3"/>
        <v>2144.6476240295251</v>
      </c>
      <c r="C65" s="22">
        <f t="shared" si="0"/>
        <v>645.72376539346931</v>
      </c>
      <c r="D65" s="22">
        <f t="shared" si="1"/>
        <v>219892.08141912485</v>
      </c>
    </row>
    <row r="66" spans="1:4" hidden="1">
      <c r="A66">
        <f t="shared" si="2"/>
        <v>59</v>
      </c>
      <c r="B66" s="22">
        <f t="shared" si="3"/>
        <v>2144.6476240295251</v>
      </c>
      <c r="C66" s="22">
        <f t="shared" si="0"/>
        <v>641.35190413911425</v>
      </c>
      <c r="D66" s="22">
        <f t="shared" si="1"/>
        <v>218388.78569923446</v>
      </c>
    </row>
    <row r="67" spans="1:4" hidden="1">
      <c r="A67">
        <f t="shared" si="2"/>
        <v>60</v>
      </c>
      <c r="B67" s="22">
        <f t="shared" si="3"/>
        <v>2144.6476240295251</v>
      </c>
      <c r="C67" s="22">
        <f t="shared" si="0"/>
        <v>636.96729162276722</v>
      </c>
      <c r="D67" s="22">
        <f t="shared" si="1"/>
        <v>216881.10536682772</v>
      </c>
    </row>
    <row r="68" spans="1:4" hidden="1">
      <c r="A68">
        <f t="shared" si="2"/>
        <v>61</v>
      </c>
      <c r="B68" s="22">
        <f t="shared" si="3"/>
        <v>2144.6476240295251</v>
      </c>
      <c r="C68" s="22">
        <f t="shared" si="0"/>
        <v>632.56989065324763</v>
      </c>
      <c r="D68" s="22">
        <f t="shared" si="1"/>
        <v>215369.02763345145</v>
      </c>
    </row>
    <row r="69" spans="1:4" hidden="1">
      <c r="A69">
        <f t="shared" si="2"/>
        <v>62</v>
      </c>
      <c r="B69" s="22">
        <f t="shared" si="3"/>
        <v>2144.6476240295251</v>
      </c>
      <c r="C69" s="22">
        <f t="shared" si="0"/>
        <v>628.15966393090014</v>
      </c>
      <c r="D69" s="22">
        <f t="shared" si="1"/>
        <v>213852.53967335285</v>
      </c>
    </row>
    <row r="70" spans="1:4" hidden="1">
      <c r="A70">
        <f t="shared" si="2"/>
        <v>63</v>
      </c>
      <c r="B70" s="22">
        <f t="shared" si="3"/>
        <v>2144.6476240295251</v>
      </c>
      <c r="C70" s="22">
        <f t="shared" si="0"/>
        <v>623.73657404727919</v>
      </c>
      <c r="D70" s="22">
        <f t="shared" si="1"/>
        <v>212331.62862337061</v>
      </c>
    </row>
    <row r="71" spans="1:4" hidden="1">
      <c r="A71">
        <f t="shared" si="2"/>
        <v>64</v>
      </c>
      <c r="B71" s="22">
        <f t="shared" si="3"/>
        <v>2144.6476240295251</v>
      </c>
      <c r="C71" s="22">
        <f t="shared" si="0"/>
        <v>619.30058348483101</v>
      </c>
      <c r="D71" s="22">
        <f t="shared" si="1"/>
        <v>210806.28158282593</v>
      </c>
    </row>
    <row r="72" spans="1:4" hidden="1">
      <c r="A72">
        <f t="shared" si="2"/>
        <v>65</v>
      </c>
      <c r="B72" s="22">
        <f t="shared" si="3"/>
        <v>2144.6476240295251</v>
      </c>
      <c r="C72" s="22">
        <f t="shared" si="0"/>
        <v>614.85165461657573</v>
      </c>
      <c r="D72" s="22">
        <f t="shared" si="1"/>
        <v>209276.48561341298</v>
      </c>
    </row>
    <row r="73" spans="1:4" hidden="1">
      <c r="A73">
        <f t="shared" si="2"/>
        <v>66</v>
      </c>
      <c r="B73" s="22">
        <f t="shared" si="3"/>
        <v>2144.6476240295251</v>
      </c>
      <c r="C73" s="22">
        <f t="shared" ref="C73:C136" si="4">D72*$B$4/12</f>
        <v>610.38974970578795</v>
      </c>
      <c r="D73" s="22">
        <f t="shared" ref="D73:D136" si="5">D72-B73+C73</f>
        <v>207742.22773908926</v>
      </c>
    </row>
    <row r="74" spans="1:4" hidden="1">
      <c r="A74">
        <f t="shared" ref="A74:A137" si="6">A73+1</f>
        <v>67</v>
      </c>
      <c r="B74" s="22">
        <f t="shared" ref="B74:B137" si="7">B73</f>
        <v>2144.6476240295251</v>
      </c>
      <c r="C74" s="22">
        <f t="shared" si="4"/>
        <v>605.91483090567704</v>
      </c>
      <c r="D74" s="22">
        <f t="shared" si="5"/>
        <v>206203.49494596542</v>
      </c>
    </row>
    <row r="75" spans="1:4" hidden="1">
      <c r="A75">
        <f t="shared" si="6"/>
        <v>68</v>
      </c>
      <c r="B75" s="22">
        <f t="shared" si="7"/>
        <v>2144.6476240295251</v>
      </c>
      <c r="C75" s="22">
        <f t="shared" si="4"/>
        <v>601.42686025906585</v>
      </c>
      <c r="D75" s="22">
        <f t="shared" si="5"/>
        <v>204660.27418219496</v>
      </c>
    </row>
    <row r="76" spans="1:4" hidden="1">
      <c r="A76">
        <f t="shared" si="6"/>
        <v>69</v>
      </c>
      <c r="B76" s="22">
        <f t="shared" si="7"/>
        <v>2144.6476240295251</v>
      </c>
      <c r="C76" s="22">
        <f t="shared" si="4"/>
        <v>596.92579969806866</v>
      </c>
      <c r="D76" s="22">
        <f t="shared" si="5"/>
        <v>203112.55235786352</v>
      </c>
    </row>
    <row r="77" spans="1:4" hidden="1">
      <c r="A77">
        <f t="shared" si="6"/>
        <v>70</v>
      </c>
      <c r="B77" s="22">
        <f t="shared" si="7"/>
        <v>2144.6476240295251</v>
      </c>
      <c r="C77" s="22">
        <f t="shared" si="4"/>
        <v>592.41161104376863</v>
      </c>
      <c r="D77" s="22">
        <f t="shared" si="5"/>
        <v>201560.31634487776</v>
      </c>
    </row>
    <row r="78" spans="1:4" hidden="1">
      <c r="A78">
        <f t="shared" si="6"/>
        <v>71</v>
      </c>
      <c r="B78" s="22">
        <f t="shared" si="7"/>
        <v>2144.6476240295251</v>
      </c>
      <c r="C78" s="22">
        <f t="shared" si="4"/>
        <v>587.88425600589346</v>
      </c>
      <c r="D78" s="22">
        <f t="shared" si="5"/>
        <v>200003.55297685415</v>
      </c>
    </row>
    <row r="79" spans="1:4" hidden="1">
      <c r="A79">
        <f t="shared" si="6"/>
        <v>72</v>
      </c>
      <c r="B79" s="22">
        <f t="shared" si="7"/>
        <v>2144.6476240295251</v>
      </c>
      <c r="C79" s="22">
        <f t="shared" si="4"/>
        <v>583.34369618249127</v>
      </c>
      <c r="D79" s="22">
        <f t="shared" si="5"/>
        <v>198442.24904900711</v>
      </c>
    </row>
    <row r="80" spans="1:4" hidden="1">
      <c r="A80">
        <f t="shared" si="6"/>
        <v>73</v>
      </c>
      <c r="B80" s="22">
        <f t="shared" si="7"/>
        <v>2144.6476240295251</v>
      </c>
      <c r="C80" s="22">
        <f t="shared" si="4"/>
        <v>578.78989305960408</v>
      </c>
      <c r="D80" s="22">
        <f t="shared" si="5"/>
        <v>196876.3913180372</v>
      </c>
    </row>
    <row r="81" spans="1:4" hidden="1">
      <c r="A81">
        <f t="shared" si="6"/>
        <v>74</v>
      </c>
      <c r="B81" s="22">
        <f t="shared" si="7"/>
        <v>2144.6476240295251</v>
      </c>
      <c r="C81" s="22">
        <f t="shared" si="4"/>
        <v>574.22280801094189</v>
      </c>
      <c r="D81" s="22">
        <f t="shared" si="5"/>
        <v>195305.96650201862</v>
      </c>
    </row>
    <row r="82" spans="1:4" hidden="1">
      <c r="A82">
        <f t="shared" si="6"/>
        <v>75</v>
      </c>
      <c r="B82" s="22">
        <f t="shared" si="7"/>
        <v>2144.6476240295251</v>
      </c>
      <c r="C82" s="22">
        <f t="shared" si="4"/>
        <v>569.64240229755444</v>
      </c>
      <c r="D82" s="22">
        <f t="shared" si="5"/>
        <v>193730.96128028666</v>
      </c>
    </row>
    <row r="83" spans="1:4" hidden="1">
      <c r="A83">
        <f t="shared" si="6"/>
        <v>76</v>
      </c>
      <c r="B83" s="22">
        <f t="shared" si="7"/>
        <v>2144.6476240295251</v>
      </c>
      <c r="C83" s="22">
        <f t="shared" si="4"/>
        <v>565.0486370675028</v>
      </c>
      <c r="D83" s="22">
        <f t="shared" si="5"/>
        <v>192151.36229332464</v>
      </c>
    </row>
    <row r="84" spans="1:4" hidden="1">
      <c r="A84">
        <f t="shared" si="6"/>
        <v>77</v>
      </c>
      <c r="B84" s="22">
        <f t="shared" si="7"/>
        <v>2144.6476240295251</v>
      </c>
      <c r="C84" s="22">
        <f t="shared" si="4"/>
        <v>560.44147335553032</v>
      </c>
      <c r="D84" s="22">
        <f t="shared" si="5"/>
        <v>190567.15614265064</v>
      </c>
    </row>
    <row r="85" spans="1:4" hidden="1">
      <c r="A85">
        <f t="shared" si="6"/>
        <v>78</v>
      </c>
      <c r="B85" s="22">
        <f t="shared" si="7"/>
        <v>2144.6476240295251</v>
      </c>
      <c r="C85" s="22">
        <f t="shared" si="4"/>
        <v>555.82087208273106</v>
      </c>
      <c r="D85" s="22">
        <f t="shared" si="5"/>
        <v>188978.32939070385</v>
      </c>
    </row>
    <row r="86" spans="1:4" hidden="1">
      <c r="A86">
        <f t="shared" si="6"/>
        <v>79</v>
      </c>
      <c r="B86" s="22">
        <f t="shared" si="7"/>
        <v>2144.6476240295251</v>
      </c>
      <c r="C86" s="22">
        <f t="shared" si="4"/>
        <v>551.18679405621958</v>
      </c>
      <c r="D86" s="22">
        <f t="shared" si="5"/>
        <v>187384.86856073054</v>
      </c>
    </row>
    <row r="87" spans="1:4" hidden="1">
      <c r="A87">
        <f t="shared" si="6"/>
        <v>80</v>
      </c>
      <c r="B87" s="22">
        <f t="shared" si="7"/>
        <v>2144.6476240295251</v>
      </c>
      <c r="C87" s="22">
        <f t="shared" si="4"/>
        <v>546.53919996879745</v>
      </c>
      <c r="D87" s="22">
        <f t="shared" si="5"/>
        <v>185786.76013666982</v>
      </c>
    </row>
    <row r="88" spans="1:4" hidden="1">
      <c r="A88">
        <f t="shared" si="6"/>
        <v>81</v>
      </c>
      <c r="B88" s="22">
        <f t="shared" si="7"/>
        <v>2144.6476240295251</v>
      </c>
      <c r="C88" s="22">
        <f t="shared" si="4"/>
        <v>541.8780503986203</v>
      </c>
      <c r="D88" s="22">
        <f t="shared" si="5"/>
        <v>184183.99056303894</v>
      </c>
    </row>
    <row r="89" spans="1:4" hidden="1">
      <c r="A89">
        <f t="shared" si="6"/>
        <v>82</v>
      </c>
      <c r="B89" s="22">
        <f t="shared" si="7"/>
        <v>2144.6476240295251</v>
      </c>
      <c r="C89" s="22">
        <f t="shared" si="4"/>
        <v>537.20330580886366</v>
      </c>
      <c r="D89" s="22">
        <f t="shared" si="5"/>
        <v>182576.54624481828</v>
      </c>
    </row>
    <row r="90" spans="1:4" hidden="1">
      <c r="A90">
        <f t="shared" si="6"/>
        <v>83</v>
      </c>
      <c r="B90" s="22">
        <f t="shared" si="7"/>
        <v>2144.6476240295251</v>
      </c>
      <c r="C90" s="22">
        <f t="shared" si="4"/>
        <v>532.51492654738672</v>
      </c>
      <c r="D90" s="22">
        <f t="shared" si="5"/>
        <v>180964.41354733615</v>
      </c>
    </row>
    <row r="91" spans="1:4" hidden="1">
      <c r="A91">
        <f t="shared" si="6"/>
        <v>84</v>
      </c>
      <c r="B91" s="22">
        <f t="shared" si="7"/>
        <v>2144.6476240295251</v>
      </c>
      <c r="C91" s="22">
        <f t="shared" si="4"/>
        <v>527.81287284639723</v>
      </c>
      <c r="D91" s="22">
        <f t="shared" si="5"/>
        <v>179347.57879615304</v>
      </c>
    </row>
    <row r="92" spans="1:4" hidden="1">
      <c r="A92">
        <f t="shared" si="6"/>
        <v>85</v>
      </c>
      <c r="B92" s="22">
        <f t="shared" si="7"/>
        <v>2144.6476240295251</v>
      </c>
      <c r="C92" s="22">
        <f t="shared" si="4"/>
        <v>523.09710482211312</v>
      </c>
      <c r="D92" s="22">
        <f t="shared" si="5"/>
        <v>177726.02827694564</v>
      </c>
    </row>
    <row r="93" spans="1:4" hidden="1">
      <c r="A93">
        <f t="shared" si="6"/>
        <v>86</v>
      </c>
      <c r="B93" s="22">
        <f t="shared" si="7"/>
        <v>2144.6476240295251</v>
      </c>
      <c r="C93" s="22">
        <f t="shared" si="4"/>
        <v>518.36758247442481</v>
      </c>
      <c r="D93" s="22">
        <f t="shared" si="5"/>
        <v>176099.74823539055</v>
      </c>
    </row>
    <row r="94" spans="1:4" hidden="1">
      <c r="A94">
        <f t="shared" si="6"/>
        <v>87</v>
      </c>
      <c r="B94" s="22">
        <f t="shared" si="7"/>
        <v>2144.6476240295251</v>
      </c>
      <c r="C94" s="22">
        <f t="shared" si="4"/>
        <v>513.62426568655576</v>
      </c>
      <c r="D94" s="22">
        <f t="shared" si="5"/>
        <v>174468.72487704759</v>
      </c>
    </row>
    <row r="95" spans="1:4" hidden="1">
      <c r="A95">
        <f t="shared" si="6"/>
        <v>88</v>
      </c>
      <c r="B95" s="22">
        <f t="shared" si="7"/>
        <v>2144.6476240295251</v>
      </c>
      <c r="C95" s="22">
        <f t="shared" si="4"/>
        <v>508.86711422472217</v>
      </c>
      <c r="D95" s="22">
        <f t="shared" si="5"/>
        <v>172832.9443672428</v>
      </c>
    </row>
    <row r="96" spans="1:4" hidden="1">
      <c r="A96">
        <f t="shared" si="6"/>
        <v>89</v>
      </c>
      <c r="B96" s="22">
        <f t="shared" si="7"/>
        <v>2144.6476240295251</v>
      </c>
      <c r="C96" s="22">
        <f t="shared" si="4"/>
        <v>504.09608773779155</v>
      </c>
      <c r="D96" s="22">
        <f t="shared" si="5"/>
        <v>171192.39283095108</v>
      </c>
    </row>
    <row r="97" spans="1:4" hidden="1">
      <c r="A97">
        <f t="shared" si="6"/>
        <v>90</v>
      </c>
      <c r="B97" s="22">
        <f t="shared" si="7"/>
        <v>2144.6476240295251</v>
      </c>
      <c r="C97" s="22">
        <f t="shared" si="4"/>
        <v>499.31114575694073</v>
      </c>
      <c r="D97" s="22">
        <f t="shared" si="5"/>
        <v>169547.05635267851</v>
      </c>
    </row>
    <row r="98" spans="1:4" hidden="1">
      <c r="A98">
        <f t="shared" si="6"/>
        <v>91</v>
      </c>
      <c r="B98" s="22">
        <f t="shared" si="7"/>
        <v>2144.6476240295251</v>
      </c>
      <c r="C98" s="22">
        <f t="shared" si="4"/>
        <v>494.5122476953124</v>
      </c>
      <c r="D98" s="22">
        <f t="shared" si="5"/>
        <v>167896.92097634432</v>
      </c>
    </row>
    <row r="99" spans="1:4" hidden="1">
      <c r="A99">
        <f t="shared" si="6"/>
        <v>92</v>
      </c>
      <c r="B99" s="22">
        <f t="shared" si="7"/>
        <v>2144.6476240295251</v>
      </c>
      <c r="C99" s="22">
        <f t="shared" si="4"/>
        <v>489.69935284767098</v>
      </c>
      <c r="D99" s="22">
        <f t="shared" si="5"/>
        <v>166241.97270516248</v>
      </c>
    </row>
    <row r="100" spans="1:4" hidden="1">
      <c r="A100">
        <f t="shared" si="6"/>
        <v>93</v>
      </c>
      <c r="B100" s="22">
        <f t="shared" si="7"/>
        <v>2144.6476240295251</v>
      </c>
      <c r="C100" s="22">
        <f t="shared" si="4"/>
        <v>484.87242039005724</v>
      </c>
      <c r="D100" s="22">
        <f t="shared" si="5"/>
        <v>164582.19750152301</v>
      </c>
    </row>
    <row r="101" spans="1:4" hidden="1">
      <c r="A101">
        <f t="shared" si="6"/>
        <v>94</v>
      </c>
      <c r="B101" s="22">
        <f t="shared" si="7"/>
        <v>2144.6476240295251</v>
      </c>
      <c r="C101" s="22">
        <f t="shared" si="4"/>
        <v>480.03140937944221</v>
      </c>
      <c r="D101" s="22">
        <f t="shared" si="5"/>
        <v>162917.58128687294</v>
      </c>
    </row>
    <row r="102" spans="1:4" hidden="1">
      <c r="A102">
        <f t="shared" si="6"/>
        <v>95</v>
      </c>
      <c r="B102" s="22">
        <f t="shared" si="7"/>
        <v>2144.6476240295251</v>
      </c>
      <c r="C102" s="22">
        <f t="shared" si="4"/>
        <v>475.17627875337945</v>
      </c>
      <c r="D102" s="22">
        <f t="shared" si="5"/>
        <v>161248.10994159681</v>
      </c>
    </row>
    <row r="103" spans="1:4" hidden="1">
      <c r="A103">
        <f t="shared" si="6"/>
        <v>96</v>
      </c>
      <c r="B103" s="22">
        <f t="shared" si="7"/>
        <v>2144.6476240295251</v>
      </c>
      <c r="C103" s="22">
        <f t="shared" si="4"/>
        <v>470.30698732965743</v>
      </c>
      <c r="D103" s="22">
        <f t="shared" si="5"/>
        <v>159573.76930489694</v>
      </c>
    </row>
    <row r="104" spans="1:4" hidden="1">
      <c r="A104">
        <f t="shared" si="6"/>
        <v>97</v>
      </c>
      <c r="B104" s="22">
        <f t="shared" si="7"/>
        <v>2144.6476240295251</v>
      </c>
      <c r="C104" s="22">
        <f t="shared" si="4"/>
        <v>465.42349380594942</v>
      </c>
      <c r="D104" s="22">
        <f t="shared" si="5"/>
        <v>157894.54517467337</v>
      </c>
    </row>
    <row r="105" spans="1:4" hidden="1">
      <c r="A105">
        <f t="shared" si="6"/>
        <v>98</v>
      </c>
      <c r="B105" s="22">
        <f t="shared" si="7"/>
        <v>2144.6476240295251</v>
      </c>
      <c r="C105" s="22">
        <f t="shared" si="4"/>
        <v>460.52575675946406</v>
      </c>
      <c r="D105" s="22">
        <f t="shared" si="5"/>
        <v>156210.42330740331</v>
      </c>
    </row>
    <row r="106" spans="1:4" hidden="1">
      <c r="A106">
        <f t="shared" si="6"/>
        <v>99</v>
      </c>
      <c r="B106" s="22">
        <f t="shared" si="7"/>
        <v>2144.6476240295251</v>
      </c>
      <c r="C106" s="22">
        <f t="shared" si="4"/>
        <v>455.613734646593</v>
      </c>
      <c r="D106" s="22">
        <f t="shared" si="5"/>
        <v>154521.38941802038</v>
      </c>
    </row>
    <row r="107" spans="1:4" hidden="1">
      <c r="A107">
        <f t="shared" si="6"/>
        <v>100</v>
      </c>
      <c r="B107" s="22">
        <f t="shared" si="7"/>
        <v>2144.6476240295251</v>
      </c>
      <c r="C107" s="22">
        <f t="shared" si="4"/>
        <v>450.68738580255945</v>
      </c>
      <c r="D107" s="22">
        <f t="shared" si="5"/>
        <v>152827.42917979343</v>
      </c>
    </row>
    <row r="108" spans="1:4" hidden="1">
      <c r="A108">
        <f t="shared" si="6"/>
        <v>101</v>
      </c>
      <c r="B108" s="22">
        <f t="shared" si="7"/>
        <v>2144.6476240295251</v>
      </c>
      <c r="C108" s="22">
        <f t="shared" si="4"/>
        <v>445.74666844106423</v>
      </c>
      <c r="D108" s="22">
        <f t="shared" si="5"/>
        <v>151128.52822420499</v>
      </c>
    </row>
    <row r="109" spans="1:4" hidden="1">
      <c r="A109">
        <f t="shared" si="6"/>
        <v>102</v>
      </c>
      <c r="B109" s="22">
        <f t="shared" si="7"/>
        <v>2144.6476240295251</v>
      </c>
      <c r="C109" s="22">
        <f t="shared" si="4"/>
        <v>440.79154065393124</v>
      </c>
      <c r="D109" s="22">
        <f t="shared" si="5"/>
        <v>149424.67214082941</v>
      </c>
    </row>
    <row r="110" spans="1:4" hidden="1">
      <c r="A110">
        <f t="shared" si="6"/>
        <v>103</v>
      </c>
      <c r="B110" s="22">
        <f t="shared" si="7"/>
        <v>2144.6476240295251</v>
      </c>
      <c r="C110" s="22">
        <f t="shared" si="4"/>
        <v>435.82196041075252</v>
      </c>
      <c r="D110" s="22">
        <f t="shared" si="5"/>
        <v>147715.84647721064</v>
      </c>
    </row>
    <row r="111" spans="1:4" hidden="1">
      <c r="A111">
        <f t="shared" si="6"/>
        <v>104</v>
      </c>
      <c r="B111" s="22">
        <f t="shared" si="7"/>
        <v>2144.6476240295251</v>
      </c>
      <c r="C111" s="22">
        <f t="shared" si="4"/>
        <v>430.83788555853107</v>
      </c>
      <c r="D111" s="22">
        <f t="shared" si="5"/>
        <v>146002.03673873964</v>
      </c>
    </row>
    <row r="112" spans="1:4" hidden="1">
      <c r="A112">
        <f t="shared" si="6"/>
        <v>105</v>
      </c>
      <c r="B112" s="22">
        <f t="shared" si="7"/>
        <v>2144.6476240295251</v>
      </c>
      <c r="C112" s="22">
        <f t="shared" si="4"/>
        <v>425.83927382132401</v>
      </c>
      <c r="D112" s="22">
        <f t="shared" si="5"/>
        <v>144283.22838853145</v>
      </c>
    </row>
    <row r="113" spans="1:4" hidden="1">
      <c r="A113">
        <f t="shared" si="6"/>
        <v>106</v>
      </c>
      <c r="B113" s="22">
        <f t="shared" si="7"/>
        <v>2144.6476240295251</v>
      </c>
      <c r="C113" s="22">
        <f t="shared" si="4"/>
        <v>420.82608279988341</v>
      </c>
      <c r="D113" s="22">
        <f t="shared" si="5"/>
        <v>142559.40684730181</v>
      </c>
    </row>
    <row r="114" spans="1:4" hidden="1">
      <c r="A114">
        <f t="shared" si="6"/>
        <v>107</v>
      </c>
      <c r="B114" s="22">
        <f t="shared" si="7"/>
        <v>2144.6476240295251</v>
      </c>
      <c r="C114" s="22">
        <f t="shared" si="4"/>
        <v>415.79826997129697</v>
      </c>
      <c r="D114" s="22">
        <f t="shared" si="5"/>
        <v>140830.5574932436</v>
      </c>
    </row>
    <row r="115" spans="1:4" hidden="1">
      <c r="A115">
        <f t="shared" si="6"/>
        <v>108</v>
      </c>
      <c r="B115" s="22">
        <f t="shared" si="7"/>
        <v>2144.6476240295251</v>
      </c>
      <c r="C115" s="22">
        <f t="shared" si="4"/>
        <v>410.7557926886272</v>
      </c>
      <c r="D115" s="22">
        <f t="shared" si="5"/>
        <v>139096.66566190272</v>
      </c>
    </row>
    <row r="116" spans="1:4" hidden="1">
      <c r="A116">
        <f t="shared" si="6"/>
        <v>109</v>
      </c>
      <c r="B116" s="22">
        <f t="shared" si="7"/>
        <v>2144.6476240295251</v>
      </c>
      <c r="C116" s="22">
        <f t="shared" si="4"/>
        <v>405.69860818054963</v>
      </c>
      <c r="D116" s="22">
        <f t="shared" si="5"/>
        <v>137357.71664605374</v>
      </c>
    </row>
    <row r="117" spans="1:4" hidden="1">
      <c r="A117">
        <f t="shared" si="6"/>
        <v>110</v>
      </c>
      <c r="B117" s="22">
        <f t="shared" si="7"/>
        <v>2144.6476240295251</v>
      </c>
      <c r="C117" s="22">
        <f t="shared" si="4"/>
        <v>400.62667355099012</v>
      </c>
      <c r="D117" s="22">
        <f t="shared" si="5"/>
        <v>135613.69569557521</v>
      </c>
    </row>
    <row r="118" spans="1:4" hidden="1">
      <c r="A118">
        <f t="shared" si="6"/>
        <v>111</v>
      </c>
      <c r="B118" s="22">
        <f t="shared" si="7"/>
        <v>2144.6476240295251</v>
      </c>
      <c r="C118" s="22">
        <f t="shared" si="4"/>
        <v>395.53994577876102</v>
      </c>
      <c r="D118" s="22">
        <f t="shared" si="5"/>
        <v>133864.58801732445</v>
      </c>
    </row>
    <row r="119" spans="1:4" hidden="1">
      <c r="A119">
        <f t="shared" si="6"/>
        <v>112</v>
      </c>
      <c r="B119" s="22">
        <f t="shared" si="7"/>
        <v>2144.6476240295251</v>
      </c>
      <c r="C119" s="22">
        <f t="shared" si="4"/>
        <v>390.43838171719636</v>
      </c>
      <c r="D119" s="22">
        <f t="shared" si="5"/>
        <v>132110.37877501213</v>
      </c>
    </row>
    <row r="120" spans="1:4" hidden="1">
      <c r="A120">
        <f t="shared" si="6"/>
        <v>113</v>
      </c>
      <c r="B120" s="22">
        <f t="shared" si="7"/>
        <v>2144.6476240295251</v>
      </c>
      <c r="C120" s="22">
        <f t="shared" si="4"/>
        <v>385.32193809378538</v>
      </c>
      <c r="D120" s="22">
        <f t="shared" si="5"/>
        <v>130351.05308907638</v>
      </c>
    </row>
    <row r="121" spans="1:4" hidden="1">
      <c r="A121">
        <f t="shared" si="6"/>
        <v>114</v>
      </c>
      <c r="B121" s="22">
        <f t="shared" si="7"/>
        <v>2144.6476240295251</v>
      </c>
      <c r="C121" s="22">
        <f t="shared" si="4"/>
        <v>380.19057150980615</v>
      </c>
      <c r="D121" s="22">
        <f t="shared" si="5"/>
        <v>128586.59603655666</v>
      </c>
    </row>
    <row r="122" spans="1:4" hidden="1">
      <c r="A122">
        <f t="shared" si="6"/>
        <v>115</v>
      </c>
      <c r="B122" s="22">
        <f t="shared" si="7"/>
        <v>2144.6476240295251</v>
      </c>
      <c r="C122" s="22">
        <f t="shared" si="4"/>
        <v>375.04423843995693</v>
      </c>
      <c r="D122" s="22">
        <f t="shared" si="5"/>
        <v>126816.99265096708</v>
      </c>
    </row>
    <row r="123" spans="1:4" hidden="1">
      <c r="A123">
        <f t="shared" si="6"/>
        <v>116</v>
      </c>
      <c r="B123" s="22">
        <f t="shared" si="7"/>
        <v>2144.6476240295251</v>
      </c>
      <c r="C123" s="22">
        <f t="shared" si="4"/>
        <v>369.88289523198733</v>
      </c>
      <c r="D123" s="22">
        <f t="shared" si="5"/>
        <v>125042.22792216954</v>
      </c>
    </row>
    <row r="124" spans="1:4" hidden="1">
      <c r="A124">
        <f t="shared" si="6"/>
        <v>117</v>
      </c>
      <c r="B124" s="22">
        <f t="shared" si="7"/>
        <v>2144.6476240295251</v>
      </c>
      <c r="C124" s="22">
        <f t="shared" si="4"/>
        <v>364.70649810632784</v>
      </c>
      <c r="D124" s="22">
        <f t="shared" si="5"/>
        <v>123262.28679624634</v>
      </c>
    </row>
    <row r="125" spans="1:4" hidden="1">
      <c r="A125">
        <f t="shared" si="6"/>
        <v>118</v>
      </c>
      <c r="B125" s="22">
        <f t="shared" si="7"/>
        <v>2144.6476240295251</v>
      </c>
      <c r="C125" s="22">
        <f t="shared" si="4"/>
        <v>359.51500315571849</v>
      </c>
      <c r="D125" s="22">
        <f t="shared" si="5"/>
        <v>121477.15417537252</v>
      </c>
    </row>
    <row r="126" spans="1:4" hidden="1">
      <c r="A126">
        <f t="shared" si="6"/>
        <v>119</v>
      </c>
      <c r="B126" s="22">
        <f t="shared" si="7"/>
        <v>2144.6476240295251</v>
      </c>
      <c r="C126" s="22">
        <f t="shared" si="4"/>
        <v>354.30836634483654</v>
      </c>
      <c r="D126" s="22">
        <f t="shared" si="5"/>
        <v>119686.81491768782</v>
      </c>
    </row>
    <row r="127" spans="1:4" hidden="1">
      <c r="A127">
        <f t="shared" si="6"/>
        <v>120</v>
      </c>
      <c r="B127" s="22">
        <f t="shared" si="7"/>
        <v>2144.6476240295251</v>
      </c>
      <c r="C127" s="22">
        <f t="shared" si="4"/>
        <v>349.08654350992288</v>
      </c>
      <c r="D127" s="22">
        <f t="shared" si="5"/>
        <v>117891.25383716822</v>
      </c>
    </row>
    <row r="128" spans="1:4" hidden="1">
      <c r="A128">
        <f t="shared" si="6"/>
        <v>121</v>
      </c>
      <c r="B128" s="22">
        <f t="shared" si="7"/>
        <v>2144.6476240295251</v>
      </c>
      <c r="C128" s="22">
        <f t="shared" si="4"/>
        <v>343.84949035840737</v>
      </c>
      <c r="D128" s="22">
        <f t="shared" si="5"/>
        <v>116090.45570349709</v>
      </c>
    </row>
    <row r="129" spans="1:4" hidden="1">
      <c r="A129">
        <f t="shared" si="6"/>
        <v>122</v>
      </c>
      <c r="B129" s="22">
        <f t="shared" si="7"/>
        <v>2144.6476240295251</v>
      </c>
      <c r="C129" s="22">
        <f t="shared" si="4"/>
        <v>338.59716246853321</v>
      </c>
      <c r="D129" s="22">
        <f t="shared" si="5"/>
        <v>114284.4052419361</v>
      </c>
    </row>
    <row r="130" spans="1:4" hidden="1">
      <c r="A130">
        <f t="shared" si="6"/>
        <v>123</v>
      </c>
      <c r="B130" s="22">
        <f t="shared" si="7"/>
        <v>2144.6476240295251</v>
      </c>
      <c r="C130" s="22">
        <f t="shared" si="4"/>
        <v>333.3295152889803</v>
      </c>
      <c r="D130" s="22">
        <f t="shared" si="5"/>
        <v>112473.08713319554</v>
      </c>
    </row>
    <row r="131" spans="1:4" hidden="1">
      <c r="A131">
        <f t="shared" si="6"/>
        <v>124</v>
      </c>
      <c r="B131" s="22">
        <f t="shared" si="7"/>
        <v>2144.6476240295251</v>
      </c>
      <c r="C131" s="22">
        <f t="shared" si="4"/>
        <v>328.04650413848702</v>
      </c>
      <c r="D131" s="22">
        <f t="shared" si="5"/>
        <v>110656.4860133045</v>
      </c>
    </row>
    <row r="132" spans="1:4" hidden="1">
      <c r="A132">
        <f t="shared" si="6"/>
        <v>125</v>
      </c>
      <c r="B132" s="22">
        <f t="shared" si="7"/>
        <v>2144.6476240295251</v>
      </c>
      <c r="C132" s="22">
        <f t="shared" si="4"/>
        <v>322.74808420547146</v>
      </c>
      <c r="D132" s="22">
        <f t="shared" si="5"/>
        <v>108834.58647348043</v>
      </c>
    </row>
    <row r="133" spans="1:4" hidden="1">
      <c r="A133">
        <f t="shared" si="6"/>
        <v>126</v>
      </c>
      <c r="B133" s="22">
        <f t="shared" si="7"/>
        <v>2144.6476240295251</v>
      </c>
      <c r="C133" s="22">
        <f t="shared" si="4"/>
        <v>317.43421054765128</v>
      </c>
      <c r="D133" s="22">
        <f t="shared" si="5"/>
        <v>107007.37305999856</v>
      </c>
    </row>
    <row r="134" spans="1:4" hidden="1">
      <c r="A134">
        <f t="shared" si="6"/>
        <v>127</v>
      </c>
      <c r="B134" s="22">
        <f t="shared" si="7"/>
        <v>2144.6476240295251</v>
      </c>
      <c r="C134" s="22">
        <f t="shared" si="4"/>
        <v>312.10483809166249</v>
      </c>
      <c r="D134" s="22">
        <f t="shared" si="5"/>
        <v>105174.83027406069</v>
      </c>
    </row>
    <row r="135" spans="1:4" hidden="1">
      <c r="A135">
        <f t="shared" si="6"/>
        <v>128</v>
      </c>
      <c r="B135" s="22">
        <f t="shared" si="7"/>
        <v>2144.6476240295251</v>
      </c>
      <c r="C135" s="22">
        <f t="shared" si="4"/>
        <v>306.75992163267705</v>
      </c>
      <c r="D135" s="22">
        <f t="shared" si="5"/>
        <v>103336.94257166384</v>
      </c>
    </row>
    <row r="136" spans="1:4" hidden="1">
      <c r="A136">
        <f t="shared" si="6"/>
        <v>129</v>
      </c>
      <c r="B136" s="22">
        <f t="shared" si="7"/>
        <v>2144.6476240295251</v>
      </c>
      <c r="C136" s="22">
        <f t="shared" si="4"/>
        <v>301.39941583401952</v>
      </c>
      <c r="D136" s="22">
        <f t="shared" si="5"/>
        <v>101493.69436346833</v>
      </c>
    </row>
    <row r="137" spans="1:4" hidden="1">
      <c r="A137">
        <f t="shared" si="6"/>
        <v>130</v>
      </c>
      <c r="B137" s="22">
        <f t="shared" si="7"/>
        <v>2144.6476240295251</v>
      </c>
      <c r="C137" s="22">
        <f t="shared" ref="C137:C187" si="8">D136*$B$4/12</f>
        <v>296.02327522678263</v>
      </c>
      <c r="D137" s="22">
        <f t="shared" ref="D137:D187" si="9">D136-B137+C137</f>
        <v>99645.070014665573</v>
      </c>
    </row>
    <row r="138" spans="1:4" hidden="1">
      <c r="A138">
        <f t="shared" ref="A138:A187" si="10">A137+1</f>
        <v>131</v>
      </c>
      <c r="B138" s="22">
        <f t="shared" ref="B138:B187" si="11">B137</f>
        <v>2144.6476240295251</v>
      </c>
      <c r="C138" s="22">
        <f t="shared" si="8"/>
        <v>290.6314542094413</v>
      </c>
      <c r="D138" s="22">
        <f t="shared" si="9"/>
        <v>97791.05384484549</v>
      </c>
    </row>
    <row r="139" spans="1:4" hidden="1">
      <c r="A139">
        <f t="shared" si="10"/>
        <v>132</v>
      </c>
      <c r="B139" s="22">
        <f t="shared" si="11"/>
        <v>2144.6476240295251</v>
      </c>
      <c r="C139" s="22">
        <f t="shared" si="8"/>
        <v>285.22390704746607</v>
      </c>
      <c r="D139" s="22">
        <f t="shared" si="9"/>
        <v>95931.63012786342</v>
      </c>
    </row>
    <row r="140" spans="1:4" hidden="1">
      <c r="A140">
        <f t="shared" si="10"/>
        <v>133</v>
      </c>
      <c r="B140" s="22">
        <f t="shared" si="11"/>
        <v>2144.6476240295251</v>
      </c>
      <c r="C140" s="22">
        <f t="shared" si="8"/>
        <v>279.80058787293501</v>
      </c>
      <c r="D140" s="22">
        <f t="shared" si="9"/>
        <v>94066.78309170682</v>
      </c>
    </row>
    <row r="141" spans="1:4" hidden="1">
      <c r="A141">
        <f t="shared" si="10"/>
        <v>134</v>
      </c>
      <c r="B141" s="22">
        <f t="shared" si="11"/>
        <v>2144.6476240295251</v>
      </c>
      <c r="C141" s="22">
        <f t="shared" si="8"/>
        <v>274.36145068414493</v>
      </c>
      <c r="D141" s="22">
        <f t="shared" si="9"/>
        <v>92196.49691836143</v>
      </c>
    </row>
    <row r="142" spans="1:4" hidden="1">
      <c r="A142">
        <f t="shared" si="10"/>
        <v>135</v>
      </c>
      <c r="B142" s="22">
        <f t="shared" si="11"/>
        <v>2144.6476240295251</v>
      </c>
      <c r="C142" s="22">
        <f t="shared" si="8"/>
        <v>268.90644934522089</v>
      </c>
      <c r="D142" s="22">
        <f t="shared" si="9"/>
        <v>90320.755743677117</v>
      </c>
    </row>
    <row r="143" spans="1:4" hidden="1">
      <c r="A143">
        <f t="shared" si="10"/>
        <v>136</v>
      </c>
      <c r="B143" s="22">
        <f t="shared" si="11"/>
        <v>2144.6476240295251</v>
      </c>
      <c r="C143" s="22">
        <f t="shared" si="8"/>
        <v>263.43553758572494</v>
      </c>
      <c r="D143" s="22">
        <f t="shared" si="9"/>
        <v>88439.543657233313</v>
      </c>
    </row>
    <row r="144" spans="1:4" hidden="1">
      <c r="A144">
        <f t="shared" si="10"/>
        <v>137</v>
      </c>
      <c r="B144" s="22">
        <f t="shared" si="11"/>
        <v>2144.6476240295251</v>
      </c>
      <c r="C144" s="22">
        <f t="shared" si="8"/>
        <v>257.94866900026386</v>
      </c>
      <c r="D144" s="22">
        <f t="shared" si="9"/>
        <v>86552.844702204049</v>
      </c>
    </row>
    <row r="145" spans="1:4" hidden="1">
      <c r="A145">
        <f t="shared" si="10"/>
        <v>138</v>
      </c>
      <c r="B145" s="22">
        <f t="shared" si="11"/>
        <v>2144.6476240295251</v>
      </c>
      <c r="C145" s="22">
        <f t="shared" si="8"/>
        <v>252.44579704809516</v>
      </c>
      <c r="D145" s="22">
        <f t="shared" si="9"/>
        <v>84660.64287522262</v>
      </c>
    </row>
    <row r="146" spans="1:4" hidden="1">
      <c r="A146">
        <f t="shared" si="10"/>
        <v>139</v>
      </c>
      <c r="B146" s="22">
        <f t="shared" si="11"/>
        <v>2144.6476240295251</v>
      </c>
      <c r="C146" s="22">
        <f t="shared" si="8"/>
        <v>246.92687505273264</v>
      </c>
      <c r="D146" s="22">
        <f t="shared" si="9"/>
        <v>82762.922126245816</v>
      </c>
    </row>
    <row r="147" spans="1:4" hidden="1">
      <c r="A147">
        <f t="shared" si="10"/>
        <v>140</v>
      </c>
      <c r="B147" s="22">
        <f t="shared" si="11"/>
        <v>2144.6476240295251</v>
      </c>
      <c r="C147" s="22">
        <f t="shared" si="8"/>
        <v>241.39185620155033</v>
      </c>
      <c r="D147" s="22">
        <f t="shared" si="9"/>
        <v>80859.666358417831</v>
      </c>
    </row>
    <row r="148" spans="1:4" hidden="1">
      <c r="A148">
        <f t="shared" si="10"/>
        <v>141</v>
      </c>
      <c r="B148" s="22">
        <f t="shared" si="11"/>
        <v>2144.6476240295251</v>
      </c>
      <c r="C148" s="22">
        <f t="shared" si="8"/>
        <v>235.84069354538539</v>
      </c>
      <c r="D148" s="22">
        <f t="shared" si="9"/>
        <v>78950.859427933683</v>
      </c>
    </row>
    <row r="149" spans="1:4" hidden="1">
      <c r="A149">
        <f t="shared" si="10"/>
        <v>142</v>
      </c>
      <c r="B149" s="22">
        <f t="shared" si="11"/>
        <v>2144.6476240295251</v>
      </c>
      <c r="C149" s="22">
        <f t="shared" si="8"/>
        <v>230.27333999813993</v>
      </c>
      <c r="D149" s="22">
        <f t="shared" si="9"/>
        <v>77036.48514390229</v>
      </c>
    </row>
    <row r="150" spans="1:4" hidden="1">
      <c r="A150">
        <f t="shared" si="10"/>
        <v>143</v>
      </c>
      <c r="B150" s="22">
        <f t="shared" si="11"/>
        <v>2144.6476240295251</v>
      </c>
      <c r="C150" s="22">
        <f t="shared" si="8"/>
        <v>224.68974833638171</v>
      </c>
      <c r="D150" s="22">
        <f t="shared" si="9"/>
        <v>75116.527268209145</v>
      </c>
    </row>
    <row r="151" spans="1:4" hidden="1">
      <c r="A151">
        <f t="shared" si="10"/>
        <v>144</v>
      </c>
      <c r="B151" s="22">
        <f t="shared" si="11"/>
        <v>2144.6476240295251</v>
      </c>
      <c r="C151" s="22">
        <f t="shared" si="8"/>
        <v>219.08987119894337</v>
      </c>
      <c r="D151" s="22">
        <f t="shared" si="9"/>
        <v>73190.969515378558</v>
      </c>
    </row>
    <row r="152" spans="1:4" hidden="1">
      <c r="A152">
        <f t="shared" si="10"/>
        <v>145</v>
      </c>
      <c r="B152" s="22">
        <f t="shared" si="11"/>
        <v>2144.6476240295251</v>
      </c>
      <c r="C152" s="22">
        <f t="shared" si="8"/>
        <v>213.47366108652082</v>
      </c>
      <c r="D152" s="22">
        <f t="shared" si="9"/>
        <v>71259.795552435549</v>
      </c>
    </row>
    <row r="153" spans="1:4" hidden="1">
      <c r="A153">
        <f t="shared" si="10"/>
        <v>146</v>
      </c>
      <c r="B153" s="22">
        <f t="shared" si="11"/>
        <v>2144.6476240295251</v>
      </c>
      <c r="C153" s="22">
        <f t="shared" si="8"/>
        <v>207.84107036127037</v>
      </c>
      <c r="D153" s="22">
        <f t="shared" si="9"/>
        <v>69322.988998767294</v>
      </c>
    </row>
    <row r="154" spans="1:4" hidden="1">
      <c r="A154">
        <f t="shared" si="10"/>
        <v>147</v>
      </c>
      <c r="B154" s="22">
        <f t="shared" si="11"/>
        <v>2144.6476240295251</v>
      </c>
      <c r="C154" s="22">
        <f t="shared" si="8"/>
        <v>202.19205124640462</v>
      </c>
      <c r="D154" s="22">
        <f t="shared" si="9"/>
        <v>67380.533425984162</v>
      </c>
    </row>
    <row r="155" spans="1:4" hidden="1">
      <c r="A155">
        <f t="shared" si="10"/>
        <v>148</v>
      </c>
      <c r="B155" s="22">
        <f t="shared" si="11"/>
        <v>2144.6476240295251</v>
      </c>
      <c r="C155" s="22">
        <f t="shared" si="8"/>
        <v>196.52655582578714</v>
      </c>
      <c r="D155" s="22">
        <f t="shared" si="9"/>
        <v>65432.412357780428</v>
      </c>
    </row>
    <row r="156" spans="1:4" hidden="1">
      <c r="A156">
        <f t="shared" si="10"/>
        <v>149</v>
      </c>
      <c r="B156" s="22">
        <f t="shared" si="11"/>
        <v>2144.6476240295251</v>
      </c>
      <c r="C156" s="22">
        <f t="shared" si="8"/>
        <v>190.84453604352629</v>
      </c>
      <c r="D156" s="22">
        <f t="shared" si="9"/>
        <v>63478.609269794433</v>
      </c>
    </row>
    <row r="157" spans="1:4" hidden="1">
      <c r="A157">
        <f t="shared" si="10"/>
        <v>150</v>
      </c>
      <c r="B157" s="22">
        <f t="shared" si="11"/>
        <v>2144.6476240295251</v>
      </c>
      <c r="C157" s="22">
        <f t="shared" si="8"/>
        <v>185.14594370356713</v>
      </c>
      <c r="D157" s="22">
        <f t="shared" si="9"/>
        <v>61519.107589468476</v>
      </c>
    </row>
    <row r="158" spans="1:4" hidden="1">
      <c r="A158">
        <f t="shared" si="10"/>
        <v>151</v>
      </c>
      <c r="B158" s="22">
        <f t="shared" si="11"/>
        <v>2144.6476240295251</v>
      </c>
      <c r="C158" s="22">
        <f t="shared" si="8"/>
        <v>179.43073046928308</v>
      </c>
      <c r="D158" s="22">
        <f t="shared" si="9"/>
        <v>59553.890695908238</v>
      </c>
    </row>
    <row r="159" spans="1:4" hidden="1">
      <c r="A159">
        <f t="shared" si="10"/>
        <v>152</v>
      </c>
      <c r="B159" s="22">
        <f t="shared" si="11"/>
        <v>2144.6476240295251</v>
      </c>
      <c r="C159" s="22">
        <f t="shared" si="8"/>
        <v>173.69884786306571</v>
      </c>
      <c r="D159" s="22">
        <f t="shared" si="9"/>
        <v>57582.941919741781</v>
      </c>
    </row>
    <row r="160" spans="1:4" hidden="1">
      <c r="A160">
        <f t="shared" si="10"/>
        <v>153</v>
      </c>
      <c r="B160" s="22">
        <f t="shared" si="11"/>
        <v>2144.6476240295251</v>
      </c>
      <c r="C160" s="22">
        <f t="shared" si="8"/>
        <v>167.95024726591353</v>
      </c>
      <c r="D160" s="22">
        <f t="shared" si="9"/>
        <v>55606.244542978173</v>
      </c>
    </row>
    <row r="161" spans="1:4" hidden="1">
      <c r="A161">
        <f t="shared" si="10"/>
        <v>154</v>
      </c>
      <c r="B161" s="22">
        <f t="shared" si="11"/>
        <v>2144.6476240295251</v>
      </c>
      <c r="C161" s="22">
        <f t="shared" si="8"/>
        <v>162.18487991701969</v>
      </c>
      <c r="D161" s="22">
        <f t="shared" si="9"/>
        <v>53623.781798865668</v>
      </c>
    </row>
    <row r="162" spans="1:4" hidden="1">
      <c r="A162">
        <f t="shared" si="10"/>
        <v>155</v>
      </c>
      <c r="B162" s="22">
        <f t="shared" si="11"/>
        <v>2144.6476240295251</v>
      </c>
      <c r="C162" s="22">
        <f t="shared" si="8"/>
        <v>156.4026969133582</v>
      </c>
      <c r="D162" s="22">
        <f t="shared" si="9"/>
        <v>51635.5368717495</v>
      </c>
    </row>
    <row r="163" spans="1:4" hidden="1">
      <c r="A163">
        <f t="shared" si="10"/>
        <v>156</v>
      </c>
      <c r="B163" s="22">
        <f t="shared" si="11"/>
        <v>2144.6476240295251</v>
      </c>
      <c r="C163" s="22">
        <f t="shared" si="8"/>
        <v>150.60364920926938</v>
      </c>
      <c r="D163" s="22">
        <f t="shared" si="9"/>
        <v>49641.492896929245</v>
      </c>
    </row>
    <row r="164" spans="1:4" hidden="1">
      <c r="A164">
        <f t="shared" si="10"/>
        <v>157</v>
      </c>
      <c r="B164" s="22">
        <f t="shared" si="11"/>
        <v>2144.6476240295251</v>
      </c>
      <c r="C164" s="22">
        <f t="shared" si="8"/>
        <v>144.78768761604366</v>
      </c>
      <c r="D164" s="22">
        <f t="shared" si="9"/>
        <v>47641.632960515766</v>
      </c>
    </row>
    <row r="165" spans="1:4" hidden="1">
      <c r="A165">
        <f t="shared" si="10"/>
        <v>158</v>
      </c>
      <c r="B165" s="22">
        <f t="shared" si="11"/>
        <v>2144.6476240295251</v>
      </c>
      <c r="C165" s="22">
        <f t="shared" si="8"/>
        <v>138.95476280150433</v>
      </c>
      <c r="D165" s="22">
        <f t="shared" si="9"/>
        <v>45635.940099287749</v>
      </c>
    </row>
    <row r="166" spans="1:4" hidden="1">
      <c r="A166">
        <f t="shared" si="10"/>
        <v>159</v>
      </c>
      <c r="B166" s="22">
        <f t="shared" si="11"/>
        <v>2144.6476240295251</v>
      </c>
      <c r="C166" s="22">
        <f t="shared" si="8"/>
        <v>133.10482528958929</v>
      </c>
      <c r="D166" s="22">
        <f t="shared" si="9"/>
        <v>43624.397300547818</v>
      </c>
    </row>
    <row r="167" spans="1:4" hidden="1">
      <c r="A167">
        <f t="shared" si="10"/>
        <v>160</v>
      </c>
      <c r="B167" s="22">
        <f t="shared" si="11"/>
        <v>2144.6476240295251</v>
      </c>
      <c r="C167" s="22">
        <f t="shared" si="8"/>
        <v>127.23782545993116</v>
      </c>
      <c r="D167" s="22">
        <f t="shared" si="9"/>
        <v>41606.987501978227</v>
      </c>
    </row>
    <row r="168" spans="1:4" hidden="1">
      <c r="A168">
        <f t="shared" si="10"/>
        <v>161</v>
      </c>
      <c r="B168" s="22">
        <f t="shared" si="11"/>
        <v>2144.6476240295251</v>
      </c>
      <c r="C168" s="22">
        <f t="shared" si="8"/>
        <v>121.3537135474365</v>
      </c>
      <c r="D168" s="22">
        <f t="shared" si="9"/>
        <v>39583.693591496143</v>
      </c>
    </row>
    <row r="169" spans="1:4" hidden="1">
      <c r="A169">
        <f t="shared" si="10"/>
        <v>162</v>
      </c>
      <c r="B169" s="22">
        <f t="shared" si="11"/>
        <v>2144.6476240295251</v>
      </c>
      <c r="C169" s="22">
        <f t="shared" si="8"/>
        <v>115.45243964186376</v>
      </c>
      <c r="D169" s="22">
        <f t="shared" si="9"/>
        <v>37554.498407108484</v>
      </c>
    </row>
    <row r="170" spans="1:4" hidden="1">
      <c r="A170">
        <f t="shared" si="10"/>
        <v>163</v>
      </c>
      <c r="B170" s="22">
        <f t="shared" si="11"/>
        <v>2144.6476240295251</v>
      </c>
      <c r="C170" s="22">
        <f t="shared" si="8"/>
        <v>109.53395368739974</v>
      </c>
      <c r="D170" s="22">
        <f t="shared" si="9"/>
        <v>35519.384736766362</v>
      </c>
    </row>
    <row r="171" spans="1:4" hidden="1">
      <c r="A171">
        <f t="shared" si="10"/>
        <v>164</v>
      </c>
      <c r="B171" s="22">
        <f t="shared" si="11"/>
        <v>2144.6476240295251</v>
      </c>
      <c r="C171" s="22">
        <f t="shared" si="8"/>
        <v>103.59820548223523</v>
      </c>
      <c r="D171" s="22">
        <f t="shared" si="9"/>
        <v>33478.335318219077</v>
      </c>
    </row>
    <row r="172" spans="1:4" hidden="1">
      <c r="A172">
        <f t="shared" si="10"/>
        <v>165</v>
      </c>
      <c r="B172" s="22">
        <f t="shared" si="11"/>
        <v>2144.6476240295251</v>
      </c>
      <c r="C172" s="22">
        <f t="shared" si="8"/>
        <v>97.64514467813899</v>
      </c>
      <c r="D172" s="22">
        <f t="shared" si="9"/>
        <v>31431.332838867693</v>
      </c>
    </row>
    <row r="173" spans="1:4" hidden="1">
      <c r="A173">
        <f t="shared" si="10"/>
        <v>166</v>
      </c>
      <c r="B173" s="22">
        <f t="shared" si="11"/>
        <v>2144.6476240295251</v>
      </c>
      <c r="C173" s="22">
        <f t="shared" si="8"/>
        <v>91.674720780030782</v>
      </c>
      <c r="D173" s="22">
        <f t="shared" si="9"/>
        <v>29378.359935618195</v>
      </c>
    </row>
    <row r="174" spans="1:4" hidden="1">
      <c r="A174">
        <f t="shared" si="10"/>
        <v>167</v>
      </c>
      <c r="B174" s="22">
        <f t="shared" si="11"/>
        <v>2144.6476240295251</v>
      </c>
      <c r="C174" s="22">
        <f t="shared" si="8"/>
        <v>85.686883145553068</v>
      </c>
      <c r="D174" s="22">
        <f t="shared" si="9"/>
        <v>27319.399194734226</v>
      </c>
    </row>
    <row r="175" spans="1:4" hidden="1">
      <c r="A175">
        <f t="shared" si="10"/>
        <v>168</v>
      </c>
      <c r="B175" s="22">
        <f t="shared" si="11"/>
        <v>2144.6476240295251</v>
      </c>
      <c r="C175" s="22">
        <f t="shared" si="8"/>
        <v>79.681580984641499</v>
      </c>
      <c r="D175" s="22">
        <f t="shared" si="9"/>
        <v>25254.43315168934</v>
      </c>
    </row>
    <row r="176" spans="1:4" hidden="1">
      <c r="A176">
        <f t="shared" si="10"/>
        <v>169</v>
      </c>
      <c r="B176" s="22">
        <f t="shared" si="11"/>
        <v>2144.6476240295251</v>
      </c>
      <c r="C176" s="22">
        <f t="shared" si="8"/>
        <v>73.658763359093911</v>
      </c>
      <c r="D176" s="22">
        <f t="shared" si="9"/>
        <v>23183.444291018906</v>
      </c>
    </row>
    <row r="177" spans="1:4">
      <c r="A177">
        <f t="shared" si="10"/>
        <v>170</v>
      </c>
      <c r="B177" s="22">
        <f t="shared" si="11"/>
        <v>2144.6476240295251</v>
      </c>
      <c r="C177" s="22">
        <f t="shared" si="8"/>
        <v>67.618379182138483</v>
      </c>
      <c r="D177" s="22">
        <f t="shared" si="9"/>
        <v>21106.415046171518</v>
      </c>
    </row>
    <row r="178" spans="1:4">
      <c r="A178">
        <f t="shared" si="10"/>
        <v>171</v>
      </c>
      <c r="B178" s="22">
        <f t="shared" si="11"/>
        <v>2144.6476240295251</v>
      </c>
      <c r="C178" s="22">
        <f t="shared" si="8"/>
        <v>61.560377218000269</v>
      </c>
      <c r="D178" s="22">
        <f t="shared" si="9"/>
        <v>19023.327799359995</v>
      </c>
    </row>
    <row r="179" spans="1:4">
      <c r="A179">
        <f t="shared" si="10"/>
        <v>172</v>
      </c>
      <c r="B179" s="22">
        <f t="shared" si="11"/>
        <v>2144.6476240295251</v>
      </c>
      <c r="C179" s="22">
        <f t="shared" si="8"/>
        <v>55.484706081466662</v>
      </c>
      <c r="D179" s="22">
        <f t="shared" si="9"/>
        <v>16934.164881411936</v>
      </c>
    </row>
    <row r="180" spans="1:4">
      <c r="A180">
        <f t="shared" si="10"/>
        <v>173</v>
      </c>
      <c r="B180" s="22">
        <f t="shared" si="11"/>
        <v>2144.6476240295251</v>
      </c>
      <c r="C180" s="22">
        <f t="shared" si="8"/>
        <v>49.391314237451489</v>
      </c>
      <c r="D180" s="22">
        <f t="shared" si="9"/>
        <v>14838.908571619862</v>
      </c>
    </row>
    <row r="181" spans="1:4">
      <c r="A181">
        <f t="shared" si="10"/>
        <v>174</v>
      </c>
      <c r="B181" s="22">
        <f t="shared" si="11"/>
        <v>2144.6476240295251</v>
      </c>
      <c r="C181" s="22">
        <f t="shared" si="8"/>
        <v>43.280150000557938</v>
      </c>
      <c r="D181" s="22">
        <f t="shared" si="9"/>
        <v>12737.541097590894</v>
      </c>
    </row>
    <row r="182" spans="1:4">
      <c r="A182">
        <f t="shared" si="10"/>
        <v>175</v>
      </c>
      <c r="B182" s="22">
        <f t="shared" si="11"/>
        <v>2144.6476240295251</v>
      </c>
      <c r="C182" s="22">
        <f t="shared" si="8"/>
        <v>37.15116153464011</v>
      </c>
      <c r="D182" s="22">
        <f t="shared" si="9"/>
        <v>10630.04463509601</v>
      </c>
    </row>
    <row r="183" spans="1:4">
      <c r="A183">
        <f t="shared" si="10"/>
        <v>176</v>
      </c>
      <c r="B183" s="22">
        <f t="shared" si="11"/>
        <v>2144.6476240295251</v>
      </c>
      <c r="C183" s="22">
        <f t="shared" si="8"/>
        <v>31.004296852363368</v>
      </c>
      <c r="D183" s="22">
        <f t="shared" si="9"/>
        <v>8516.401307918848</v>
      </c>
    </row>
    <row r="184" spans="1:4">
      <c r="A184">
        <f t="shared" si="10"/>
        <v>177</v>
      </c>
      <c r="B184" s="22">
        <f t="shared" si="11"/>
        <v>2144.6476240295251</v>
      </c>
      <c r="C184" s="22">
        <f t="shared" si="8"/>
        <v>24.839503814763308</v>
      </c>
      <c r="D184" s="22">
        <f t="shared" si="9"/>
        <v>6396.5931877040866</v>
      </c>
    </row>
    <row r="185" spans="1:4">
      <c r="A185">
        <f t="shared" si="10"/>
        <v>178</v>
      </c>
      <c r="B185" s="22">
        <f t="shared" si="11"/>
        <v>2144.6476240295251</v>
      </c>
      <c r="C185" s="22">
        <f t="shared" si="8"/>
        <v>18.656730130803588</v>
      </c>
      <c r="D185" s="22">
        <f t="shared" si="9"/>
        <v>4270.6022938053648</v>
      </c>
    </row>
    <row r="186" spans="1:4">
      <c r="A186">
        <f t="shared" si="10"/>
        <v>179</v>
      </c>
      <c r="B186" s="22">
        <f t="shared" si="11"/>
        <v>2144.6476240295251</v>
      </c>
      <c r="C186" s="22">
        <f t="shared" si="8"/>
        <v>12.455923356932315</v>
      </c>
      <c r="D186" s="22">
        <f t="shared" si="9"/>
        <v>2138.4105931327717</v>
      </c>
    </row>
    <row r="187" spans="1:4">
      <c r="A187">
        <f t="shared" si="10"/>
        <v>180</v>
      </c>
      <c r="B187" s="22">
        <f t="shared" si="11"/>
        <v>2144.6476240295251</v>
      </c>
      <c r="C187" s="22">
        <f t="shared" si="8"/>
        <v>6.2370308966372514</v>
      </c>
      <c r="D187" s="22">
        <f t="shared" si="9"/>
        <v>-1.1611600569949587E-10</v>
      </c>
    </row>
    <row r="189" spans="1:4">
      <c r="A189" t="s">
        <v>23</v>
      </c>
      <c r="B189" t="s">
        <v>42</v>
      </c>
      <c r="C189" s="1">
        <f>PMT(B4/12,A187,-D7)</f>
        <v>2144.6476240295251</v>
      </c>
      <c r="D189" t="s">
        <v>43</v>
      </c>
    </row>
    <row r="190" spans="1:4">
      <c r="A190" t="s">
        <v>25</v>
      </c>
      <c r="B190" t="s">
        <v>44</v>
      </c>
      <c r="C190" s="1">
        <f>SUM(C8:C187)</f>
        <v>86036.572325314453</v>
      </c>
      <c r="D190" t="s">
        <v>45</v>
      </c>
    </row>
    <row r="191" spans="1:4">
      <c r="A191" t="s">
        <v>27</v>
      </c>
      <c r="B191" t="s">
        <v>46</v>
      </c>
      <c r="C191" s="1">
        <v>2216.14</v>
      </c>
      <c r="D191" t="s">
        <v>43</v>
      </c>
    </row>
    <row r="192" spans="1:4">
      <c r="A192" t="s">
        <v>31</v>
      </c>
      <c r="B192" s="1">
        <f>180*(C191-C189)-10000</f>
        <v>2868.6276746854583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A70" sqref="A70:XFD70"/>
    </sheetView>
  </sheetViews>
  <sheetFormatPr baseColWidth="10" defaultRowHeight="15" x14ac:dyDescent="0"/>
  <cols>
    <col min="2" max="2" width="14.6640625" customWidth="1"/>
    <col min="3" max="3" width="11" bestFit="1" customWidth="1"/>
    <col min="4" max="4" width="14.1640625" bestFit="1" customWidth="1"/>
  </cols>
  <sheetData>
    <row r="1" spans="1:4">
      <c r="A1" t="s">
        <v>47</v>
      </c>
      <c r="B1" s="22">
        <v>75000</v>
      </c>
    </row>
    <row r="2" spans="1:4">
      <c r="A2" t="s">
        <v>20</v>
      </c>
      <c r="B2" s="22">
        <f>B1*C2</f>
        <v>7500</v>
      </c>
      <c r="C2" s="3">
        <v>0.1</v>
      </c>
    </row>
    <row r="4" spans="1:4">
      <c r="A4" t="s">
        <v>23</v>
      </c>
      <c r="B4" t="s">
        <v>48</v>
      </c>
      <c r="C4" s="22">
        <f>FV(C6,40,-B2)</f>
        <v>1000000.0096557511</v>
      </c>
      <c r="D4" s="1"/>
    </row>
    <row r="5" spans="1:4">
      <c r="B5" t="s">
        <v>49</v>
      </c>
      <c r="C5">
        <v>40</v>
      </c>
    </row>
    <row r="6" spans="1:4">
      <c r="B6" t="s">
        <v>50</v>
      </c>
      <c r="C6" s="2">
        <v>5.4020106120161074E-2</v>
      </c>
    </row>
    <row r="8" spans="1:4">
      <c r="A8" t="s">
        <v>25</v>
      </c>
      <c r="B8" t="s">
        <v>51</v>
      </c>
    </row>
    <row r="10" spans="1:4">
      <c r="A10" t="s">
        <v>52</v>
      </c>
      <c r="B10" t="s">
        <v>53</v>
      </c>
    </row>
    <row r="12" spans="1:4">
      <c r="A12" t="s">
        <v>31</v>
      </c>
    </row>
    <row r="13" spans="1:4">
      <c r="A13" t="s">
        <v>54</v>
      </c>
      <c r="B13" s="2">
        <v>8.1158690083587809E-2</v>
      </c>
    </row>
    <row r="15" spans="1:4">
      <c r="A15" t="s">
        <v>13</v>
      </c>
      <c r="B15" s="10" t="s">
        <v>47</v>
      </c>
      <c r="C15" t="s">
        <v>55</v>
      </c>
      <c r="D15" t="s">
        <v>0</v>
      </c>
    </row>
    <row r="16" spans="1:4">
      <c r="A16">
        <v>1</v>
      </c>
      <c r="B16" s="22">
        <f>$B$1*(1+$B$13)^(A16-1)</f>
        <v>75000</v>
      </c>
      <c r="C16" s="22">
        <f>B1*C2</f>
        <v>7500</v>
      </c>
      <c r="D16" s="22">
        <f>C16</f>
        <v>7500</v>
      </c>
    </row>
    <row r="17" spans="1:4">
      <c r="A17">
        <f>A16+1</f>
        <v>2</v>
      </c>
      <c r="B17" s="22">
        <f t="shared" ref="B17:B55" si="0">$B$1*(1+$B$13)^(A17-1)</f>
        <v>81086.901756269086</v>
      </c>
      <c r="C17" s="22">
        <f t="shared" ref="C17:C55" si="1">$B$1*(1+$B$13)^(A17-1)*$C$2</f>
        <v>8108.690175626909</v>
      </c>
      <c r="D17" s="22">
        <f>D16*(1+$C$6)+C17</f>
        <v>16013.840971528116</v>
      </c>
    </row>
    <row r="18" spans="1:4">
      <c r="A18">
        <f t="shared" ref="A18:A51" si="2">A17+1</f>
        <v>3</v>
      </c>
      <c r="B18" s="22">
        <f t="shared" si="0"/>
        <v>87667.808485744463</v>
      </c>
      <c r="C18" s="22">
        <f t="shared" si="1"/>
        <v>8766.7808485744463</v>
      </c>
      <c r="D18" s="22">
        <f t="shared" ref="D18:D55" si="3">D17*(1+$C$6)+C18</f>
        <v>25645.691208775894</v>
      </c>
    </row>
    <row r="19" spans="1:4">
      <c r="A19">
        <f t="shared" si="2"/>
        <v>4</v>
      </c>
      <c r="B19" s="22">
        <f t="shared" si="0"/>
        <v>94782.812984946344</v>
      </c>
      <c r="C19" s="22">
        <f t="shared" si="1"/>
        <v>9478.281298494634</v>
      </c>
      <c r="D19" s="22">
        <f t="shared" si="3"/>
        <v>36509.355467893482</v>
      </c>
    </row>
    <row r="20" spans="1:4">
      <c r="A20">
        <f t="shared" si="2"/>
        <v>5</v>
      </c>
      <c r="B20" s="22">
        <f t="shared" si="0"/>
        <v>102475.26192924226</v>
      </c>
      <c r="C20" s="22">
        <f t="shared" si="1"/>
        <v>10247.526192924226</v>
      </c>
      <c r="D20" s="22">
        <f t="shared" si="3"/>
        <v>48729.120917571992</v>
      </c>
    </row>
    <row r="21" spans="1:4">
      <c r="A21">
        <f t="shared" si="2"/>
        <v>6</v>
      </c>
      <c r="B21" s="22">
        <f t="shared" si="0"/>
        <v>110792.01995339214</v>
      </c>
      <c r="C21" s="22">
        <f t="shared" si="1"/>
        <v>11079.201995339216</v>
      </c>
      <c r="D21" s="22">
        <f t="shared" si="3"/>
        <v>62440.675196020609</v>
      </c>
    </row>
    <row r="22" spans="1:4">
      <c r="A22">
        <f t="shared" si="2"/>
        <v>7</v>
      </c>
      <c r="B22" s="22">
        <f t="shared" si="0"/>
        <v>119783.75516452416</v>
      </c>
      <c r="C22" s="22">
        <f t="shared" si="1"/>
        <v>11978.375516452417</v>
      </c>
      <c r="D22" s="22">
        <f t="shared" si="3"/>
        <v>77792.102612776565</v>
      </c>
    </row>
    <row r="23" spans="1:4" hidden="1">
      <c r="A23">
        <f t="shared" si="2"/>
        <v>8</v>
      </c>
      <c r="B23" s="22">
        <f t="shared" si="0"/>
        <v>129505.24782697015</v>
      </c>
      <c r="C23" s="22">
        <f t="shared" si="1"/>
        <v>12950.524782697015</v>
      </c>
      <c r="D23" s="22">
        <f t="shared" si="3"/>
        <v>94944.96503392623</v>
      </c>
    </row>
    <row r="24" spans="1:4" hidden="1">
      <c r="A24">
        <f t="shared" si="2"/>
        <v>9</v>
      </c>
      <c r="B24" s="22">
        <f t="shared" si="0"/>
        <v>140015.72409955747</v>
      </c>
      <c r="C24" s="22">
        <f t="shared" si="1"/>
        <v>14001.572409955748</v>
      </c>
      <c r="D24" s="22">
        <f t="shared" si="3"/>
        <v>114075.47453058965</v>
      </c>
    </row>
    <row r="25" spans="1:4" hidden="1">
      <c r="A25">
        <f t="shared" si="2"/>
        <v>10</v>
      </c>
      <c r="B25" s="22">
        <f t="shared" si="0"/>
        <v>151379.2168585826</v>
      </c>
      <c r="C25" s="22">
        <f t="shared" si="1"/>
        <v>15137.92168585826</v>
      </c>
      <c r="D25" s="22">
        <f t="shared" si="3"/>
        <v>135375.7654562981</v>
      </c>
    </row>
    <row r="26" spans="1:4" hidden="1">
      <c r="A26">
        <f t="shared" si="2"/>
        <v>11</v>
      </c>
      <c r="B26" s="22">
        <f t="shared" si="0"/>
        <v>163664.95580470454</v>
      </c>
      <c r="C26" s="22">
        <f t="shared" si="1"/>
        <v>16366.495580470455</v>
      </c>
      <c r="D26" s="22">
        <f t="shared" si="3"/>
        <v>159055.27425281581</v>
      </c>
    </row>
    <row r="27" spans="1:4" hidden="1">
      <c r="A27">
        <f t="shared" si="2"/>
        <v>12</v>
      </c>
      <c r="B27" s="22">
        <f t="shared" si="0"/>
        <v>176947.78923040268</v>
      </c>
      <c r="C27" s="22">
        <f t="shared" si="1"/>
        <v>17694.778923040267</v>
      </c>
      <c r="D27" s="22">
        <f t="shared" si="3"/>
        <v>185342.2359699645</v>
      </c>
    </row>
    <row r="28" spans="1:4" hidden="1">
      <c r="A28">
        <f t="shared" si="2"/>
        <v>13</v>
      </c>
      <c r="B28" s="22">
        <f t="shared" si="0"/>
        <v>191308.64001752893</v>
      </c>
      <c r="C28" s="22">
        <f t="shared" si="1"/>
        <v>19130.864001752892</v>
      </c>
      <c r="D28" s="22">
        <f t="shared" si="3"/>
        <v>214485.30722736282</v>
      </c>
    </row>
    <row r="29" spans="1:4" hidden="1">
      <c r="A29">
        <f t="shared" si="2"/>
        <v>14</v>
      </c>
      <c r="B29" s="22">
        <f t="shared" si="0"/>
        <v>206834.99864302427</v>
      </c>
      <c r="C29" s="22">
        <f t="shared" si="1"/>
        <v>20683.49986430243</v>
      </c>
      <c r="D29" s="22">
        <f t="shared" si="3"/>
        <v>246755.32614930274</v>
      </c>
    </row>
    <row r="30" spans="1:4" hidden="1">
      <c r="A30">
        <f t="shared" si="2"/>
        <v>15</v>
      </c>
      <c r="B30" s="22">
        <f t="shared" si="0"/>
        <v>223621.45619633276</v>
      </c>
      <c r="C30" s="22">
        <f t="shared" si="1"/>
        <v>22362.145619633277</v>
      </c>
      <c r="D30" s="22">
        <f t="shared" si="3"/>
        <v>282447.2206732363</v>
      </c>
    </row>
    <row r="31" spans="1:4" hidden="1">
      <c r="A31">
        <f t="shared" si="2"/>
        <v>16</v>
      </c>
      <c r="B31" s="22">
        <f t="shared" si="0"/>
        <v>241770.28065581157</v>
      </c>
      <c r="C31" s="22">
        <f t="shared" si="1"/>
        <v>24177.028065581158</v>
      </c>
      <c r="D31" s="22">
        <f t="shared" si="3"/>
        <v>321882.07757293025</v>
      </c>
    </row>
    <row r="32" spans="1:4" hidden="1">
      <c r="A32">
        <f t="shared" si="2"/>
        <v>17</v>
      </c>
      <c r="B32" s="22">
        <f t="shared" si="0"/>
        <v>261392.03993497862</v>
      </c>
      <c r="C32" s="22">
        <f t="shared" si="1"/>
        <v>26139.203993497864</v>
      </c>
      <c r="D32" s="22">
        <f t="shared" si="3"/>
        <v>365409.38555509574</v>
      </c>
    </row>
    <row r="33" spans="1:4" hidden="1">
      <c r="A33">
        <f t="shared" si="2"/>
        <v>18</v>
      </c>
      <c r="B33" s="22">
        <f t="shared" si="0"/>
        <v>282606.27549437841</v>
      </c>
      <c r="C33" s="22">
        <f t="shared" si="1"/>
        <v>28260.627549437842</v>
      </c>
      <c r="D33" s="22">
        <f t="shared" si="3"/>
        <v>413409.46688952274</v>
      </c>
    </row>
    <row r="34" spans="1:4" hidden="1">
      <c r="A34">
        <f t="shared" si="2"/>
        <v>19</v>
      </c>
      <c r="B34" s="22">
        <f t="shared" si="0"/>
        <v>305542.23062290373</v>
      </c>
      <c r="C34" s="22">
        <f t="shared" si="1"/>
        <v>30554.223062290373</v>
      </c>
      <c r="D34" s="22">
        <f t="shared" si="3"/>
        <v>466296.11322426435</v>
      </c>
    </row>
    <row r="35" spans="1:4" hidden="1">
      <c r="A35">
        <f t="shared" si="2"/>
        <v>20</v>
      </c>
      <c r="B35" s="22">
        <f t="shared" si="0"/>
        <v>330339.63782547606</v>
      </c>
      <c r="C35" s="22">
        <f t="shared" si="1"/>
        <v>33033.963782547609</v>
      </c>
      <c r="D35" s="22">
        <f t="shared" si="3"/>
        <v>524519.44252660533</v>
      </c>
    </row>
    <row r="36" spans="1:4" hidden="1">
      <c r="A36">
        <f t="shared" si="2"/>
        <v>21</v>
      </c>
      <c r="B36" s="22">
        <f t="shared" si="0"/>
        <v>357149.57011407852</v>
      </c>
      <c r="C36" s="22">
        <f t="shared" si="1"/>
        <v>35714.957011407852</v>
      </c>
      <c r="D36" s="22">
        <f t="shared" si="3"/>
        <v>588568.99548538809</v>
      </c>
    </row>
    <row r="37" spans="1:4" hidden="1">
      <c r="A37">
        <f t="shared" si="2"/>
        <v>22</v>
      </c>
      <c r="B37" s="22">
        <f t="shared" si="0"/>
        <v>386135.36138845369</v>
      </c>
      <c r="C37" s="22">
        <f t="shared" si="1"/>
        <v>38613.536138845368</v>
      </c>
      <c r="D37" s="22">
        <f t="shared" si="3"/>
        <v>658977.09121939074</v>
      </c>
    </row>
    <row r="38" spans="1:4" hidden="1">
      <c r="A38">
        <f t="shared" si="2"/>
        <v>23</v>
      </c>
      <c r="B38" s="22">
        <f t="shared" si="0"/>
        <v>417473.6015136934</v>
      </c>
      <c r="C38" s="22">
        <f t="shared" si="1"/>
        <v>41747.360151369343</v>
      </c>
      <c r="D38" s="22">
        <f t="shared" si="3"/>
        <v>736322.46376918664</v>
      </c>
    </row>
    <row r="39" spans="1:4" hidden="1">
      <c r="A39">
        <f t="shared" si="2"/>
        <v>24</v>
      </c>
      <c r="B39" s="22">
        <f t="shared" si="0"/>
        <v>451355.2121570225</v>
      </c>
      <c r="C39" s="22">
        <f t="shared" si="1"/>
        <v>45135.521215702254</v>
      </c>
      <c r="D39" s="22">
        <f t="shared" si="3"/>
        <v>821234.20261635887</v>
      </c>
    </row>
    <row r="40" spans="1:4" hidden="1">
      <c r="A40">
        <f t="shared" si="2"/>
        <v>25</v>
      </c>
      <c r="B40" s="22">
        <f t="shared" si="0"/>
        <v>487986.6099380863</v>
      </c>
      <c r="C40" s="22">
        <f t="shared" si="1"/>
        <v>48798.660993808633</v>
      </c>
      <c r="D40" s="22">
        <f t="shared" si="3"/>
        <v>914396.0223850091</v>
      </c>
    </row>
    <row r="41" spans="1:4" hidden="1">
      <c r="A41">
        <f t="shared" si="2"/>
        <v>26</v>
      </c>
      <c r="B41" s="22">
        <f t="shared" si="0"/>
        <v>527590.96397899219</v>
      </c>
      <c r="C41" s="22">
        <f t="shared" si="1"/>
        <v>52759.096397899222</v>
      </c>
      <c r="D41" s="22">
        <f t="shared" si="3"/>
        <v>1016550.8889479997</v>
      </c>
    </row>
    <row r="42" spans="1:4" hidden="1">
      <c r="A42">
        <f t="shared" si="2"/>
        <v>27</v>
      </c>
      <c r="B42" s="22">
        <f t="shared" si="0"/>
        <v>570409.55551546451</v>
      </c>
      <c r="C42" s="22">
        <f t="shared" si="1"/>
        <v>57040.955551546453</v>
      </c>
      <c r="D42" s="22">
        <f t="shared" si="3"/>
        <v>1128506.0313970612</v>
      </c>
    </row>
    <row r="43" spans="1:4" hidden="1">
      <c r="A43">
        <f t="shared" si="2"/>
        <v>28</v>
      </c>
      <c r="B43" s="22">
        <f t="shared" si="0"/>
        <v>616703.24785226129</v>
      </c>
      <c r="C43" s="22">
        <f t="shared" si="1"/>
        <v>61670.324785226134</v>
      </c>
      <c r="D43" s="22">
        <f t="shared" si="3"/>
        <v>1251138.3717555983</v>
      </c>
    </row>
    <row r="44" spans="1:4" hidden="1">
      <c r="A44">
        <f t="shared" si="2"/>
        <v>29</v>
      </c>
      <c r="B44" s="22">
        <f t="shared" si="0"/>
        <v>666754.07561824506</v>
      </c>
      <c r="C44" s="22">
        <f t="shared" si="1"/>
        <v>66675.407561824512</v>
      </c>
      <c r="D44" s="22">
        <f t="shared" si="3"/>
        <v>1385400.4069306657</v>
      </c>
    </row>
    <row r="45" spans="1:4" hidden="1">
      <c r="A45">
        <f t="shared" si="2"/>
        <v>30</v>
      </c>
      <c r="B45" s="22">
        <f t="shared" si="0"/>
        <v>720866.96300331526</v>
      </c>
      <c r="C45" s="22">
        <f t="shared" si="1"/>
        <v>72086.696300331532</v>
      </c>
      <c r="D45" s="22">
        <f t="shared" si="3"/>
        <v>1532326.5802323062</v>
      </c>
    </row>
    <row r="46" spans="1:4" hidden="1">
      <c r="A46">
        <f t="shared" si="2"/>
        <v>31</v>
      </c>
      <c r="B46" s="22">
        <f t="shared" si="0"/>
        <v>779371.58144519851</v>
      </c>
      <c r="C46" s="22">
        <f t="shared" si="1"/>
        <v>77937.158144519854</v>
      </c>
      <c r="D46" s="22">
        <f t="shared" si="3"/>
        <v>1693040.1828517187</v>
      </c>
    </row>
    <row r="47" spans="1:4" hidden="1">
      <c r="A47">
        <f t="shared" si="2"/>
        <v>32</v>
      </c>
      <c r="B47" s="22">
        <f t="shared" si="0"/>
        <v>842624.35808366525</v>
      </c>
      <c r="C47" s="22">
        <f t="shared" si="1"/>
        <v>84262.435808366528</v>
      </c>
      <c r="D47" s="22">
        <f t="shared" si="3"/>
        <v>1868760.8290034321</v>
      </c>
    </row>
    <row r="48" spans="1:4" hidden="1">
      <c r="A48">
        <f t="shared" si="2"/>
        <v>33</v>
      </c>
      <c r="B48" s="22">
        <f t="shared" si="0"/>
        <v>911010.6472182594</v>
      </c>
      <c r="C48" s="22">
        <f t="shared" si="1"/>
        <v>91101.06472182594</v>
      </c>
      <c r="D48" s="22">
        <f t="shared" si="3"/>
        <v>2060812.5520212236</v>
      </c>
    </row>
    <row r="49" spans="1:4">
      <c r="A49">
        <f t="shared" si="2"/>
        <v>34</v>
      </c>
      <c r="B49" s="22">
        <f t="shared" si="0"/>
        <v>984947.07799869496</v>
      </c>
      <c r="C49" s="22">
        <f t="shared" si="1"/>
        <v>98494.707799869502</v>
      </c>
      <c r="D49" s="22">
        <f t="shared" si="3"/>
        <v>2270632.5725750397</v>
      </c>
    </row>
    <row r="50" spans="1:4">
      <c r="A50">
        <f t="shared" si="2"/>
        <v>35</v>
      </c>
      <c r="B50" s="22">
        <f t="shared" si="0"/>
        <v>1064884.0926507264</v>
      </c>
      <c r="C50" s="22">
        <f t="shared" si="1"/>
        <v>106488.40926507265</v>
      </c>
      <c r="D50" s="22">
        <f t="shared" si="3"/>
        <v>2499780.7943705101</v>
      </c>
    </row>
    <row r="51" spans="1:4">
      <c r="A51">
        <f t="shared" si="2"/>
        <v>36</v>
      </c>
      <c r="B51" s="22">
        <f t="shared" si="0"/>
        <v>1151308.6907011096</v>
      </c>
      <c r="C51" s="22">
        <f t="shared" si="1"/>
        <v>115130.86907011096</v>
      </c>
      <c r="D51" s="22">
        <f t="shared" si="3"/>
        <v>2749950.0872296565</v>
      </c>
    </row>
    <row r="52" spans="1:4">
      <c r="A52">
        <f t="shared" ref="A52:A55" si="4">A51+1</f>
        <v>37</v>
      </c>
      <c r="B52" s="22">
        <f t="shared" si="0"/>
        <v>1244747.395920262</v>
      </c>
      <c r="C52" s="22">
        <f t="shared" si="1"/>
        <v>124474.73959202621</v>
      </c>
      <c r="D52" s="22">
        <f t="shared" si="3"/>
        <v>3022977.4223589748</v>
      </c>
    </row>
    <row r="53" spans="1:4">
      <c r="A53">
        <f t="shared" si="4"/>
        <v>38</v>
      </c>
      <c r="B53" s="22">
        <f t="shared" si="0"/>
        <v>1345769.4640581077</v>
      </c>
      <c r="C53" s="22">
        <f t="shared" si="1"/>
        <v>134576.94640581077</v>
      </c>
      <c r="D53" s="22">
        <f t="shared" si="3"/>
        <v>3320855.9299194682</v>
      </c>
    </row>
    <row r="54" spans="1:4">
      <c r="A54">
        <f t="shared" si="4"/>
        <v>39</v>
      </c>
      <c r="B54" s="22">
        <f t="shared" si="0"/>
        <v>1454990.3509155558</v>
      </c>
      <c r="C54" s="22">
        <f t="shared" si="1"/>
        <v>145499.03509155559</v>
      </c>
      <c r="D54" s="22">
        <f t="shared" si="3"/>
        <v>3645747.9547550399</v>
      </c>
    </row>
    <row r="55" spans="1:4">
      <c r="A55">
        <f t="shared" si="4"/>
        <v>40</v>
      </c>
      <c r="B55" s="22">
        <f t="shared" si="0"/>
        <v>1573075.4618801221</v>
      </c>
      <c r="C55" s="22">
        <f t="shared" si="1"/>
        <v>157307.54618801223</v>
      </c>
      <c r="D55" s="22">
        <f t="shared" si="3"/>
        <v>3999999.1923462795</v>
      </c>
    </row>
    <row r="57" spans="1:4">
      <c r="A57" t="s">
        <v>56</v>
      </c>
    </row>
    <row r="58" spans="1:4">
      <c r="A58" t="s">
        <v>57</v>
      </c>
      <c r="B58" s="2">
        <v>4.4999999999999998E-2</v>
      </c>
    </row>
    <row r="59" spans="1:4">
      <c r="A59" t="s">
        <v>58</v>
      </c>
      <c r="B59" s="2">
        <v>8.1199999999999994E-2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9" sqref="D9"/>
    </sheetView>
  </sheetViews>
  <sheetFormatPr baseColWidth="10" defaultRowHeight="15" x14ac:dyDescent="0"/>
  <cols>
    <col min="1" max="16384" width="10.83203125" style="6"/>
  </cols>
  <sheetData>
    <row r="1" spans="1:9">
      <c r="A1" s="4" t="s">
        <v>3</v>
      </c>
      <c r="B1" s="4" t="s">
        <v>4</v>
      </c>
      <c r="C1" s="4" t="s">
        <v>5</v>
      </c>
      <c r="D1" s="5"/>
      <c r="E1" s="5"/>
      <c r="F1" s="5"/>
      <c r="G1" s="5"/>
      <c r="H1" s="5"/>
      <c r="I1" s="5"/>
    </row>
    <row r="2" spans="1:9">
      <c r="A2" s="7" t="s">
        <v>6</v>
      </c>
      <c r="B2" s="8">
        <v>10</v>
      </c>
      <c r="C2" s="8"/>
      <c r="D2" s="5"/>
      <c r="E2" s="5"/>
      <c r="F2" s="5"/>
      <c r="G2" s="5"/>
      <c r="H2" s="5"/>
      <c r="I2" s="5"/>
    </row>
    <row r="3" spans="1:9">
      <c r="A3" s="7" t="s">
        <v>7</v>
      </c>
      <c r="B3" s="8">
        <v>10</v>
      </c>
      <c r="C3" s="8"/>
      <c r="D3" s="5"/>
      <c r="E3" s="5"/>
      <c r="F3" s="5"/>
      <c r="G3" s="5"/>
      <c r="H3" s="5"/>
      <c r="I3" s="5"/>
    </row>
    <row r="4" spans="1:9">
      <c r="A4" s="7" t="s">
        <v>8</v>
      </c>
      <c r="B4" s="8">
        <v>10</v>
      </c>
      <c r="C4" s="8"/>
      <c r="D4" s="5"/>
      <c r="E4" s="5"/>
      <c r="F4" s="5"/>
      <c r="G4" s="5"/>
      <c r="H4" s="5"/>
      <c r="I4" s="5"/>
    </row>
    <row r="5" spans="1:9">
      <c r="A5" s="7">
        <v>2</v>
      </c>
      <c r="B5" s="8">
        <v>30</v>
      </c>
      <c r="C5" s="8"/>
      <c r="D5" s="5"/>
      <c r="E5" s="5"/>
      <c r="F5" s="5"/>
      <c r="G5" s="5"/>
      <c r="H5" s="5"/>
      <c r="I5" s="5"/>
    </row>
    <row r="6" spans="1:9">
      <c r="A6" s="7" t="s">
        <v>9</v>
      </c>
      <c r="B6" s="8">
        <v>10</v>
      </c>
      <c r="C6" s="8"/>
      <c r="D6" s="5"/>
      <c r="E6" s="5"/>
      <c r="F6" s="5"/>
      <c r="G6" s="5"/>
      <c r="H6" s="5"/>
      <c r="I6" s="5"/>
    </row>
    <row r="7" spans="1:9">
      <c r="A7" s="7" t="s">
        <v>10</v>
      </c>
      <c r="B7" s="8">
        <v>10</v>
      </c>
      <c r="C7" s="8"/>
      <c r="D7" s="5"/>
      <c r="E7" s="5"/>
      <c r="F7" s="5"/>
      <c r="G7" s="5"/>
      <c r="H7" s="5"/>
      <c r="I7" s="5"/>
    </row>
    <row r="8" spans="1:9">
      <c r="A8" s="7" t="s">
        <v>11</v>
      </c>
      <c r="B8" s="8">
        <v>20</v>
      </c>
      <c r="C8" s="8"/>
      <c r="D8" s="5"/>
      <c r="E8" s="5"/>
      <c r="F8" s="5"/>
      <c r="G8" s="5"/>
      <c r="H8" s="5"/>
      <c r="I8" s="5"/>
    </row>
    <row r="9" spans="1:9">
      <c r="A9" s="7"/>
      <c r="B9" s="8">
        <f>SUM(B2:B8)</f>
        <v>100</v>
      </c>
      <c r="C9" s="8">
        <f>SUM(C2:C8)</f>
        <v>0</v>
      </c>
      <c r="D9" s="5"/>
      <c r="E9" s="5"/>
      <c r="F9" s="5"/>
      <c r="G9" s="5"/>
      <c r="H9" s="5"/>
      <c r="I9" s="5"/>
    </row>
    <row r="10" spans="1:9">
      <c r="A10" s="9"/>
      <c r="B10" s="9"/>
      <c r="C10" s="9"/>
      <c r="D10" s="5"/>
      <c r="E10" s="5"/>
      <c r="F10" s="5"/>
      <c r="G10" s="5"/>
      <c r="H10" s="5"/>
      <c r="I10" s="5"/>
    </row>
    <row r="11" spans="1:9">
      <c r="A11" s="9"/>
      <c r="B11" s="9"/>
      <c r="C11" s="9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problem no. 1</vt:lpstr>
      <vt:lpstr>problem no. 2</vt:lpstr>
      <vt:lpstr>problem no. 3</vt:lpstr>
      <vt:lpstr>problem no. 4</vt:lpstr>
      <vt:lpstr>Score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2014-05-08T13:33:32Z</dcterms:created>
  <dcterms:modified xsi:type="dcterms:W3CDTF">2014-05-15T03:11:32Z</dcterms:modified>
</cp:coreProperties>
</file>