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40" yWindow="240" windowWidth="25360" windowHeight="15500" tabRatio="500"/>
  </bookViews>
  <sheets>
    <sheet name="3.18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C42" i="1"/>
  <c r="C37" i="1"/>
  <c r="C22" i="1"/>
  <c r="C35" i="1"/>
  <c r="C33" i="1"/>
  <c r="C30" i="1"/>
  <c r="C20" i="1"/>
  <c r="C28" i="1"/>
  <c r="C14" i="1"/>
  <c r="C12" i="1"/>
</calcChain>
</file>

<file path=xl/sharedStrings.xml><?xml version="1.0" encoding="utf-8"?>
<sst xmlns="http://schemas.openxmlformats.org/spreadsheetml/2006/main" count="53" uniqueCount="45">
  <si>
    <t>PROBLEM 3.18</t>
  </si>
  <si>
    <t>P=</t>
  </si>
  <si>
    <t>r=</t>
  </si>
  <si>
    <t>NOMINAL ANNUAL</t>
  </si>
  <si>
    <t>n=</t>
  </si>
  <si>
    <t>MONTHS</t>
  </si>
  <si>
    <t>m=</t>
  </si>
  <si>
    <t>MONTHS / YEAR</t>
  </si>
  <si>
    <r>
      <t>c</t>
    </r>
    <r>
      <rPr>
        <vertAlign val="subscript"/>
        <sz val="10"/>
        <rFont val="Arial"/>
        <family val="2"/>
      </rPr>
      <t>0</t>
    </r>
    <r>
      <rPr>
        <sz val="12"/>
        <color theme="1"/>
        <rFont val="Calibri"/>
        <family val="2"/>
        <scheme val="minor"/>
      </rPr>
      <t>=</t>
    </r>
  </si>
  <si>
    <r>
      <t>p</t>
    </r>
    <r>
      <rPr>
        <vertAlign val="subscript"/>
        <sz val="10"/>
        <rFont val="Arial"/>
        <family val="2"/>
      </rPr>
      <t>1</t>
    </r>
    <r>
      <rPr>
        <sz val="12"/>
        <color theme="1"/>
        <rFont val="Calibri"/>
        <family val="2"/>
        <scheme val="minor"/>
      </rPr>
      <t>=</t>
    </r>
  </si>
  <si>
    <t>=190000*2.7500%</t>
  </si>
  <si>
    <r>
      <t>p</t>
    </r>
    <r>
      <rPr>
        <vertAlign val="subscript"/>
        <sz val="10"/>
        <rFont val="Arial"/>
        <family val="2"/>
      </rPr>
      <t>2</t>
    </r>
    <r>
      <rPr>
        <sz val="12"/>
        <color theme="1"/>
        <rFont val="Calibri"/>
        <family val="2"/>
        <scheme val="minor"/>
      </rPr>
      <t>=</t>
    </r>
  </si>
  <si>
    <t>a</t>
  </si>
  <si>
    <t>A W/O POINTS=</t>
  </si>
  <si>
    <t>A=</t>
  </si>
  <si>
    <t>USING ELECTRONIC INTEREST TABLES THIS IS</t>
  </si>
  <si>
    <t>=$190,000*(A|P 5.8750%/12,360)</t>
  </si>
  <si>
    <t>USING EXCEL'S PMT FUNCTION THIS IS</t>
  </si>
  <si>
    <t>=PMT(5.875%/12,360,-190000)</t>
  </si>
  <si>
    <t>SEE WEB-BASED CALCULATIONS 1 AND 2 BELOW</t>
  </si>
  <si>
    <t>b</t>
  </si>
  <si>
    <t>A W/  POINTS=</t>
  </si>
  <si>
    <t>=($190,000+$6,570+$5,225)*(A|P 5.8750%/12,360)</t>
  </si>
  <si>
    <t>=PMT(5.875%/12,360,-(190000+6570+5225))</t>
  </si>
  <si>
    <t>SEE WEB-BASED CALCULATIONS 1, 2, 3 AND 4 BELOW</t>
  </si>
  <si>
    <t>c</t>
  </si>
  <si>
    <t>FIND PRESENT WORTH OF FINAL 300 PAYMENTS</t>
  </si>
  <si>
    <t>P(300)=</t>
  </si>
  <si>
    <t>=$1,193.69*(P|A 5.8750%/12,300)</t>
  </si>
  <si>
    <t>=PV(5.875%/12,300,-1193.69)</t>
  </si>
  <si>
    <t>d</t>
  </si>
  <si>
    <t>EFFECTIVE RATE</t>
  </si>
  <si>
    <t>=(1+RATE(360,-PMT(5.875%/12,360,-(190000+6570+5225)),190000))^12-1</t>
  </si>
  <si>
    <t>=(1+RATE(360,-1193.69,190000))^12-1</t>
  </si>
  <si>
    <t>=(1+6.44202%/12)^12-1</t>
  </si>
  <si>
    <t>e</t>
  </si>
  <si>
    <t>RECALL, THERE ARE POINTS AND OTHER CLOSING COSTS</t>
  </si>
  <si>
    <t>FOR THE FOLLOWING APR CALCULATION, SEE EXAMPLE 3.6</t>
  </si>
  <si>
    <t>APR (ADD)=</t>
  </si>
  <si>
    <t>=RATE(360,PMT(5.875%/12,360,190000+6570+5225),190000)*12</t>
  </si>
  <si>
    <t>SEE WEB-BASED CALCULATIONS 3 AND 4 BELOW</t>
  </si>
  <si>
    <t>WEB-BASED CALCULATION 1:</t>
  </si>
  <si>
    <t>WEB-BASED CALCULATION 2:</t>
  </si>
  <si>
    <t>WEB-BASED CALCULATION 3:</t>
  </si>
  <si>
    <t>WEB-BASED CALCULATION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</si>
</sst>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0.0000%"/>
    <numFmt numFmtId="166" formatCode="0.00000%"/>
  </numFmts>
  <fonts count="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quotePrefix="1" applyFont="1"/>
    <xf numFmtId="9" fontId="1" fillId="0" borderId="0" xfId="0" applyNumberFormat="1" applyFont="1" applyAlignment="1">
      <alignment horizontal="center"/>
    </xf>
    <xf numFmtId="8" fontId="1" fillId="0" borderId="0" xfId="0" applyNumberFormat="1" applyFont="1"/>
    <xf numFmtId="164" fontId="1" fillId="0" borderId="0" xfId="0" applyNumberFormat="1" applyFont="1"/>
    <xf numFmtId="8" fontId="1" fillId="0" borderId="0" xfId="0" quotePrefix="1" applyNumberFormat="1" applyFont="1"/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vertical="top"/>
    </xf>
    <xf numFmtId="165" fontId="1" fillId="0" borderId="0" xfId="0" quotePrefix="1" applyNumberFormat="1" applyFont="1" applyAlignment="1">
      <alignment horizontal="left" vertical="top" wrapText="1"/>
    </xf>
    <xf numFmtId="165" fontId="1" fillId="0" borderId="0" xfId="0" applyNumberFormat="1" applyFont="1"/>
    <xf numFmtId="165" fontId="1" fillId="0" borderId="0" xfId="0" quotePrefix="1" applyNumberFormat="1" applyFont="1"/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vertical="top"/>
    </xf>
    <xf numFmtId="166" fontId="1" fillId="0" borderId="0" xfId="0" quotePrefix="1" applyNumberFormat="1" applyFont="1" applyAlignment="1">
      <alignment horizontal="left" vertical="top" wrapText="1"/>
    </xf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106</xdr:row>
      <xdr:rowOff>9525</xdr:rowOff>
    </xdr:from>
    <xdr:to>
      <xdr:col>5</xdr:col>
      <xdr:colOff>622300</xdr:colOff>
      <xdr:row>146</xdr:row>
      <xdr:rowOff>38100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6329025"/>
          <a:ext cx="6692900" cy="490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142</xdr:row>
      <xdr:rowOff>19050</xdr:rowOff>
    </xdr:from>
    <xdr:to>
      <xdr:col>5</xdr:col>
      <xdr:colOff>660400</xdr:colOff>
      <xdr:row>181</xdr:row>
      <xdr:rowOff>104775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21824950"/>
          <a:ext cx="6731000" cy="484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47</xdr:row>
      <xdr:rowOff>9525</xdr:rowOff>
    </xdr:from>
    <xdr:to>
      <xdr:col>5</xdr:col>
      <xdr:colOff>650875</xdr:colOff>
      <xdr:row>79</xdr:row>
      <xdr:rowOff>142875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7337425"/>
          <a:ext cx="6740525" cy="401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75</xdr:row>
      <xdr:rowOff>152400</xdr:rowOff>
    </xdr:from>
    <xdr:to>
      <xdr:col>5</xdr:col>
      <xdr:colOff>698500</xdr:colOff>
      <xdr:row>109</xdr:row>
      <xdr:rowOff>114300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11747500"/>
          <a:ext cx="6769100" cy="411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workbookViewId="0">
      <selection sqref="A1:XFD1048576"/>
    </sheetView>
  </sheetViews>
  <sheetFormatPr baseColWidth="10" defaultColWidth="8.83203125" defaultRowHeight="12" x14ac:dyDescent="0"/>
  <cols>
    <col min="1" max="1" width="14.5" style="1" bestFit="1" customWidth="1"/>
    <col min="2" max="2" width="15.33203125" style="1" customWidth="1"/>
    <col min="3" max="3" width="11.6640625" style="2" bestFit="1" customWidth="1"/>
    <col min="4" max="9" width="9.83203125" style="2" customWidth="1"/>
    <col min="10" max="10" width="9.6640625" style="2" bestFit="1" customWidth="1"/>
    <col min="11" max="11" width="11.6640625" style="2" bestFit="1" customWidth="1"/>
    <col min="12" max="16384" width="8.83203125" style="2"/>
  </cols>
  <sheetData>
    <row r="1" spans="1:10">
      <c r="A1" s="1" t="s">
        <v>0</v>
      </c>
    </row>
    <row r="3" spans="1:10">
      <c r="B3" s="1" t="s">
        <v>1</v>
      </c>
      <c r="C3" s="3">
        <v>190000</v>
      </c>
    </row>
    <row r="4" spans="1:10">
      <c r="B4" s="1" t="s">
        <v>2</v>
      </c>
      <c r="C4" s="4">
        <v>5.8749999999999997E-2</v>
      </c>
      <c r="D4" s="2" t="s">
        <v>3</v>
      </c>
    </row>
    <row r="5" spans="1:10">
      <c r="B5" s="1" t="s">
        <v>4</v>
      </c>
      <c r="C5" s="1">
        <v>360</v>
      </c>
      <c r="D5" s="2" t="s">
        <v>5</v>
      </c>
    </row>
    <row r="6" spans="1:10">
      <c r="B6" s="1" t="s">
        <v>6</v>
      </c>
      <c r="C6" s="1">
        <v>12</v>
      </c>
      <c r="D6" s="2" t="s">
        <v>7</v>
      </c>
    </row>
    <row r="7" spans="1:10" ht="15">
      <c r="B7" s="1" t="s">
        <v>8</v>
      </c>
      <c r="C7" s="3">
        <v>6570</v>
      </c>
    </row>
    <row r="8" spans="1:10" ht="15">
      <c r="B8" s="1" t="s">
        <v>9</v>
      </c>
      <c r="C8" s="4">
        <v>2.75E-2</v>
      </c>
      <c r="D8" s="3">
        <f>C3*C8</f>
        <v>5225</v>
      </c>
      <c r="E8" s="5" t="s">
        <v>10</v>
      </c>
    </row>
    <row r="9" spans="1:10" ht="15">
      <c r="B9" s="1" t="s">
        <v>11</v>
      </c>
      <c r="C9" s="6">
        <v>0</v>
      </c>
    </row>
    <row r="11" spans="1:10">
      <c r="A11" s="1" t="s">
        <v>12</v>
      </c>
      <c r="B11" s="1" t="s">
        <v>13</v>
      </c>
      <c r="C11" s="7"/>
      <c r="J11" s="7"/>
    </row>
    <row r="12" spans="1:10">
      <c r="B12" s="1" t="s">
        <v>14</v>
      </c>
      <c r="C12" s="8">
        <f>C3*0.005915378</f>
        <v>1123.92182</v>
      </c>
      <c r="D12" s="2" t="s">
        <v>15</v>
      </c>
    </row>
    <row r="13" spans="1:10">
      <c r="D13" s="5" t="s">
        <v>16</v>
      </c>
    </row>
    <row r="14" spans="1:10">
      <c r="B14" s="1" t="s">
        <v>14</v>
      </c>
      <c r="C14" s="7">
        <f>PMT(C4/C6,C5,-C3)</f>
        <v>1123.9217500295406</v>
      </c>
      <c r="D14" s="2" t="s">
        <v>17</v>
      </c>
    </row>
    <row r="15" spans="1:10">
      <c r="D15" s="9" t="s">
        <v>18</v>
      </c>
    </row>
    <row r="16" spans="1:10">
      <c r="B16" s="2"/>
      <c r="C16" s="7"/>
    </row>
    <row r="17" spans="1:11">
      <c r="B17" s="2" t="s">
        <v>19</v>
      </c>
      <c r="C17" s="7"/>
    </row>
    <row r="18" spans="1:11">
      <c r="B18" s="2"/>
      <c r="C18" s="7"/>
    </row>
    <row r="19" spans="1:11">
      <c r="A19" s="1" t="s">
        <v>20</v>
      </c>
      <c r="B19" s="1" t="s">
        <v>21</v>
      </c>
      <c r="C19" s="7"/>
    </row>
    <row r="20" spans="1:11">
      <c r="C20" s="8">
        <f>(C3+C7+D8)*0.005915378</f>
        <v>1193.69370351</v>
      </c>
      <c r="D20" s="2" t="s">
        <v>15</v>
      </c>
    </row>
    <row r="21" spans="1:11">
      <c r="D21" s="5" t="s">
        <v>22</v>
      </c>
    </row>
    <row r="22" spans="1:11">
      <c r="C22" s="7">
        <f>PMT(C4/C6,C5,-(C3+C7+D8))</f>
        <v>1193.6936291958482</v>
      </c>
      <c r="D22" s="2" t="s">
        <v>17</v>
      </c>
    </row>
    <row r="23" spans="1:11">
      <c r="C23" s="7"/>
      <c r="D23" s="9" t="s">
        <v>23</v>
      </c>
    </row>
    <row r="24" spans="1:11">
      <c r="C24" s="7"/>
    </row>
    <row r="25" spans="1:11">
      <c r="B25" s="2" t="s">
        <v>24</v>
      </c>
      <c r="C25" s="7"/>
    </row>
    <row r="27" spans="1:11">
      <c r="A27" s="1" t="s">
        <v>25</v>
      </c>
      <c r="B27" s="2" t="s">
        <v>26</v>
      </c>
      <c r="C27" s="7"/>
    </row>
    <row r="28" spans="1:11">
      <c r="B28" s="1" t="s">
        <v>27</v>
      </c>
      <c r="C28" s="8">
        <f>C20*157.064259516</f>
        <v>187486.61763070978</v>
      </c>
      <c r="D28" s="2" t="s">
        <v>15</v>
      </c>
    </row>
    <row r="29" spans="1:11">
      <c r="C29" s="7"/>
      <c r="D29" s="5" t="s">
        <v>28</v>
      </c>
    </row>
    <row r="30" spans="1:11">
      <c r="B30" s="1" t="s">
        <v>27</v>
      </c>
      <c r="C30" s="7">
        <f>PV(C4/C6,300,-C22)</f>
        <v>187486.60588739807</v>
      </c>
      <c r="D30" s="2" t="s">
        <v>17</v>
      </c>
    </row>
    <row r="31" spans="1:11">
      <c r="D31" s="9" t="s">
        <v>29</v>
      </c>
      <c r="K31" s="7"/>
    </row>
    <row r="33" spans="1:11" ht="12.75" customHeight="1">
      <c r="A33" s="1" t="s">
        <v>30</v>
      </c>
      <c r="B33" s="10" t="s">
        <v>31</v>
      </c>
      <c r="C33" s="11">
        <f>(1+RATE(C5,-PMT(C4/C6,C5,-(C3+C7+D8)),C3))^12-1</f>
        <v>6.6356718652808455E-2</v>
      </c>
      <c r="D33" s="12" t="s">
        <v>32</v>
      </c>
      <c r="E33" s="12"/>
      <c r="F33" s="12"/>
      <c r="G33" s="12"/>
    </row>
    <row r="34" spans="1:11">
      <c r="C34" s="7"/>
      <c r="D34" s="13"/>
    </row>
    <row r="35" spans="1:11">
      <c r="B35" s="1" t="s">
        <v>31</v>
      </c>
      <c r="C35" s="13">
        <f>(1+RATE(C5,-C22,C3))^12-1</f>
        <v>6.6356718652808455E-2</v>
      </c>
      <c r="D35" s="14" t="s">
        <v>33</v>
      </c>
      <c r="K35" s="13"/>
    </row>
    <row r="36" spans="1:11">
      <c r="B36" s="2"/>
      <c r="D36" s="13"/>
    </row>
    <row r="37" spans="1:11">
      <c r="B37" s="1" t="s">
        <v>31</v>
      </c>
      <c r="C37" s="13">
        <f>(1+C42/C6)^C6-1</f>
        <v>6.6356718652808455E-2</v>
      </c>
      <c r="D37" s="14" t="s">
        <v>34</v>
      </c>
    </row>
    <row r="38" spans="1:11">
      <c r="C38" s="13"/>
    </row>
    <row r="39" spans="1:11">
      <c r="A39" s="1" t="s">
        <v>35</v>
      </c>
      <c r="B39" s="15" t="s">
        <v>36</v>
      </c>
    </row>
    <row r="40" spans="1:11">
      <c r="B40" s="15" t="s">
        <v>37</v>
      </c>
    </row>
    <row r="41" spans="1:11">
      <c r="B41" s="2"/>
    </row>
    <row r="42" spans="1:11" ht="25.5" customHeight="1">
      <c r="B42" s="10" t="s">
        <v>38</v>
      </c>
      <c r="C42" s="16">
        <f>RATE(C5,PMT(C4/C6,C5,C3+C7+D8),C3)*C6</f>
        <v>6.4420201381997916E-2</v>
      </c>
      <c r="D42" s="17" t="s">
        <v>39</v>
      </c>
      <c r="E42" s="17"/>
      <c r="F42" s="17"/>
      <c r="G42" s="17"/>
    </row>
    <row r="43" spans="1:11">
      <c r="C43" s="18"/>
    </row>
    <row r="44" spans="1:11">
      <c r="B44" s="2" t="s">
        <v>40</v>
      </c>
    </row>
    <row r="45" spans="1:11">
      <c r="B45" s="2"/>
    </row>
    <row r="46" spans="1:11">
      <c r="A46" s="15" t="s">
        <v>41</v>
      </c>
      <c r="B46" s="2"/>
    </row>
    <row r="47" spans="1:11">
      <c r="B47" s="2"/>
    </row>
    <row r="48" spans="1:11">
      <c r="B48" s="2"/>
    </row>
    <row r="49" spans="2:4" s="2" customFormat="1"/>
    <row r="50" spans="2:4" s="2" customFormat="1"/>
    <row r="53" spans="2:4" s="2" customFormat="1">
      <c r="B53" s="15"/>
    </row>
    <row r="55" spans="2:4" s="2" customFormat="1">
      <c r="B55" s="15"/>
      <c r="D55" s="8"/>
    </row>
    <row r="57" spans="2:4" s="2" customFormat="1">
      <c r="B57" s="1"/>
      <c r="C57" s="18"/>
    </row>
    <row r="58" spans="2:4" s="2" customFormat="1">
      <c r="B58" s="15"/>
    </row>
    <row r="59" spans="2:4" s="2" customFormat="1">
      <c r="B59" s="15"/>
    </row>
    <row r="60" spans="2:4" s="2" customFormat="1">
      <c r="B60" s="15"/>
    </row>
    <row r="61" spans="2:4" s="2" customFormat="1">
      <c r="B61" s="15"/>
    </row>
    <row r="62" spans="2:4" s="2" customFormat="1">
      <c r="B62" s="15"/>
    </row>
    <row r="63" spans="2:4" s="2" customFormat="1">
      <c r="B63" s="15"/>
    </row>
    <row r="64" spans="2:4" s="2" customFormat="1">
      <c r="B64" s="15"/>
    </row>
    <row r="65" spans="1:2">
      <c r="B65" s="15"/>
    </row>
    <row r="66" spans="1:2">
      <c r="B66" s="15"/>
    </row>
    <row r="67" spans="1:2">
      <c r="B67" s="15"/>
    </row>
    <row r="68" spans="1:2">
      <c r="B68" s="15"/>
    </row>
    <row r="69" spans="1:2">
      <c r="B69" s="15"/>
    </row>
    <row r="70" spans="1:2">
      <c r="B70" s="15"/>
    </row>
    <row r="71" spans="1:2">
      <c r="B71" s="15"/>
    </row>
    <row r="72" spans="1:2">
      <c r="B72" s="15"/>
    </row>
    <row r="73" spans="1:2">
      <c r="B73" s="15"/>
    </row>
    <row r="74" spans="1:2">
      <c r="B74" s="15"/>
    </row>
    <row r="75" spans="1:2">
      <c r="A75" s="15" t="s">
        <v>42</v>
      </c>
      <c r="B75" s="15"/>
    </row>
    <row r="76" spans="1:2">
      <c r="B76" s="15"/>
    </row>
    <row r="77" spans="1:2">
      <c r="B77" s="15"/>
    </row>
    <row r="78" spans="1:2">
      <c r="B78" s="15"/>
    </row>
    <row r="79" spans="1:2">
      <c r="B79" s="15"/>
    </row>
    <row r="80" spans="1:2">
      <c r="B80" s="15"/>
    </row>
    <row r="81" spans="2:2" s="2" customFormat="1">
      <c r="B81" s="15"/>
    </row>
    <row r="82" spans="2:2" s="2" customFormat="1">
      <c r="B82" s="15"/>
    </row>
    <row r="83" spans="2:2" s="2" customFormat="1">
      <c r="B83" s="15"/>
    </row>
    <row r="84" spans="2:2" s="2" customFormat="1">
      <c r="B84" s="15"/>
    </row>
    <row r="85" spans="2:2" s="2" customFormat="1">
      <c r="B85" s="15"/>
    </row>
    <row r="86" spans="2:2" s="2" customFormat="1">
      <c r="B86" s="15"/>
    </row>
    <row r="87" spans="2:2" s="2" customFormat="1">
      <c r="B87" s="15"/>
    </row>
    <row r="88" spans="2:2" s="2" customFormat="1">
      <c r="B88" s="15"/>
    </row>
    <row r="89" spans="2:2" s="2" customFormat="1">
      <c r="B89" s="15"/>
    </row>
    <row r="90" spans="2:2" s="2" customFormat="1">
      <c r="B90" s="15"/>
    </row>
    <row r="91" spans="2:2" s="2" customFormat="1">
      <c r="B91" s="15"/>
    </row>
    <row r="92" spans="2:2" s="2" customFormat="1">
      <c r="B92" s="15"/>
    </row>
    <row r="93" spans="2:2" s="2" customFormat="1">
      <c r="B93" s="15"/>
    </row>
    <row r="94" spans="2:2" s="2" customFormat="1">
      <c r="B94" s="15"/>
    </row>
    <row r="95" spans="2:2" s="2" customFormat="1">
      <c r="B95" s="15"/>
    </row>
    <row r="96" spans="2:2" s="2" customFormat="1">
      <c r="B96" s="15"/>
    </row>
    <row r="97" spans="1:2">
      <c r="B97" s="15"/>
    </row>
    <row r="98" spans="1:2">
      <c r="B98" s="15"/>
    </row>
    <row r="99" spans="1:2">
      <c r="B99" s="15"/>
    </row>
    <row r="100" spans="1:2">
      <c r="B100" s="15"/>
    </row>
    <row r="101" spans="1:2">
      <c r="B101" s="15"/>
    </row>
    <row r="102" spans="1:2">
      <c r="B102" s="15"/>
    </row>
    <row r="103" spans="1:2">
      <c r="B103" s="15"/>
    </row>
    <row r="104" spans="1:2">
      <c r="B104" s="15"/>
    </row>
    <row r="105" spans="1:2">
      <c r="A105" s="15" t="s">
        <v>43</v>
      </c>
      <c r="B105" s="15"/>
    </row>
    <row r="106" spans="1:2">
      <c r="A106" s="15"/>
      <c r="B106" s="15"/>
    </row>
    <row r="107" spans="1:2">
      <c r="A107" s="15"/>
      <c r="B107" s="15"/>
    </row>
    <row r="108" spans="1:2">
      <c r="A108" s="15"/>
      <c r="B108" s="15"/>
    </row>
    <row r="109" spans="1:2">
      <c r="B109" s="15"/>
    </row>
    <row r="110" spans="1:2">
      <c r="B110" s="15"/>
    </row>
    <row r="111" spans="1:2">
      <c r="B111" s="15"/>
    </row>
    <row r="112" spans="1:2">
      <c r="B112" s="15"/>
    </row>
    <row r="113" spans="2:2" s="2" customFormat="1">
      <c r="B113" s="15"/>
    </row>
    <row r="114" spans="2:2" s="2" customFormat="1">
      <c r="B114" s="15"/>
    </row>
    <row r="115" spans="2:2" s="2" customFormat="1">
      <c r="B115" s="15"/>
    </row>
    <row r="116" spans="2:2" s="2" customFormat="1">
      <c r="B116" s="15"/>
    </row>
    <row r="117" spans="2:2" s="2" customFormat="1">
      <c r="B117" s="15"/>
    </row>
    <row r="118" spans="2:2" s="2" customFormat="1">
      <c r="B118" s="15"/>
    </row>
    <row r="119" spans="2:2" s="2" customFormat="1">
      <c r="B119" s="15"/>
    </row>
    <row r="120" spans="2:2" s="2" customFormat="1">
      <c r="B120" s="15"/>
    </row>
    <row r="121" spans="2:2" s="2" customFormat="1">
      <c r="B121" s="15"/>
    </row>
    <row r="122" spans="2:2" s="2" customFormat="1">
      <c r="B122" s="15"/>
    </row>
    <row r="123" spans="2:2" s="2" customFormat="1">
      <c r="B123" s="15"/>
    </row>
    <row r="124" spans="2:2" s="2" customFormat="1">
      <c r="B124" s="15"/>
    </row>
    <row r="125" spans="2:2" s="2" customFormat="1">
      <c r="B125" s="15"/>
    </row>
    <row r="126" spans="2:2" s="2" customFormat="1">
      <c r="B126" s="15"/>
    </row>
    <row r="127" spans="2:2" s="2" customFormat="1">
      <c r="B127" s="15"/>
    </row>
    <row r="128" spans="2:2" s="2" customFormat="1">
      <c r="B128" s="15"/>
    </row>
    <row r="129" spans="1:2">
      <c r="B129" s="15"/>
    </row>
    <row r="130" spans="1:2">
      <c r="B130" s="15"/>
    </row>
    <row r="131" spans="1:2">
      <c r="B131" s="15"/>
    </row>
    <row r="132" spans="1:2">
      <c r="B132" s="15"/>
    </row>
    <row r="133" spans="1:2">
      <c r="B133" s="15"/>
    </row>
    <row r="134" spans="1:2">
      <c r="B134" s="15"/>
    </row>
    <row r="135" spans="1:2">
      <c r="B135" s="15"/>
    </row>
    <row r="136" spans="1:2">
      <c r="B136" s="15"/>
    </row>
    <row r="137" spans="1:2">
      <c r="B137" s="15"/>
    </row>
    <row r="138" spans="1:2">
      <c r="B138" s="15"/>
    </row>
    <row r="139" spans="1:2">
      <c r="B139" s="15"/>
    </row>
    <row r="140" spans="1:2">
      <c r="B140" s="15"/>
    </row>
    <row r="141" spans="1:2">
      <c r="A141" s="15" t="s">
        <v>44</v>
      </c>
      <c r="B141" s="15"/>
    </row>
    <row r="142" spans="1:2">
      <c r="B142" s="15"/>
    </row>
    <row r="143" spans="1:2">
      <c r="B143" s="15"/>
    </row>
    <row r="144" spans="1:2">
      <c r="B144" s="15"/>
    </row>
    <row r="145" spans="2:2" s="2" customFormat="1">
      <c r="B145" s="15"/>
    </row>
    <row r="146" spans="2:2" s="2" customFormat="1">
      <c r="B146" s="15"/>
    </row>
    <row r="147" spans="2:2" s="2" customFormat="1">
      <c r="B147" s="15"/>
    </row>
    <row r="148" spans="2:2" s="2" customFormat="1">
      <c r="B148" s="15"/>
    </row>
    <row r="149" spans="2:2" s="2" customFormat="1">
      <c r="B149" s="15"/>
    </row>
    <row r="150" spans="2:2" s="2" customFormat="1">
      <c r="B150" s="15"/>
    </row>
    <row r="151" spans="2:2" s="2" customFormat="1">
      <c r="B151" s="15"/>
    </row>
    <row r="152" spans="2:2" s="2" customFormat="1">
      <c r="B152" s="15"/>
    </row>
    <row r="153" spans="2:2" s="2" customFormat="1">
      <c r="B153" s="15"/>
    </row>
    <row r="154" spans="2:2" s="2" customFormat="1">
      <c r="B154" s="15"/>
    </row>
    <row r="155" spans="2:2" s="2" customFormat="1">
      <c r="B155" s="15"/>
    </row>
    <row r="156" spans="2:2" s="2" customFormat="1">
      <c r="B156" s="15"/>
    </row>
    <row r="157" spans="2:2" s="2" customFormat="1">
      <c r="B157" s="15"/>
    </row>
    <row r="158" spans="2:2" s="2" customFormat="1">
      <c r="B158" s="15"/>
    </row>
    <row r="159" spans="2:2" s="2" customFormat="1">
      <c r="B159" s="15"/>
    </row>
    <row r="160" spans="2:2" s="2" customFormat="1">
      <c r="B160" s="15"/>
    </row>
    <row r="161" spans="2:2" s="2" customFormat="1">
      <c r="B161" s="15"/>
    </row>
    <row r="162" spans="2:2" s="2" customFormat="1">
      <c r="B162" s="15"/>
    </row>
    <row r="163" spans="2:2" s="2" customFormat="1">
      <c r="B163" s="15"/>
    </row>
    <row r="164" spans="2:2" s="2" customFormat="1">
      <c r="B164" s="15"/>
    </row>
  </sheetData>
  <mergeCells count="2">
    <mergeCell ref="D33:G33"/>
    <mergeCell ref="D42:G4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3.18</vt:lpstr>
    </vt:vector>
  </TitlesOfParts>
  <Company>Temple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Picone</dc:creator>
  <cp:lastModifiedBy>Joseph Picone</cp:lastModifiedBy>
  <dcterms:created xsi:type="dcterms:W3CDTF">2014-02-16T13:03:38Z</dcterms:created>
  <dcterms:modified xsi:type="dcterms:W3CDTF">2014-02-16T13:04:11Z</dcterms:modified>
</cp:coreProperties>
</file>